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216" windowWidth="12120" windowHeight="9000" tabRatio="943"/>
  </bookViews>
  <sheets>
    <sheet name="1. Доходы" sheetId="1" r:id="rId1"/>
  </sheets>
  <calcPr calcId="145621" iterate="1"/>
</workbook>
</file>

<file path=xl/calcChain.xml><?xml version="1.0" encoding="utf-8"?>
<calcChain xmlns="http://schemas.openxmlformats.org/spreadsheetml/2006/main">
  <c r="L74" i="1" l="1"/>
  <c r="J74" i="1"/>
  <c r="L46" i="1"/>
  <c r="J46" i="1"/>
  <c r="L38" i="1"/>
  <c r="J38" i="1"/>
  <c r="J37" i="1"/>
  <c r="K64" i="1"/>
  <c r="I37" i="1"/>
  <c r="G37" i="1"/>
  <c r="K37" i="1"/>
  <c r="K36" i="1" s="1"/>
  <c r="L37" i="1" l="1"/>
  <c r="K45" i="1"/>
  <c r="K44" i="1" s="1"/>
  <c r="I45" i="1"/>
  <c r="G45" i="1"/>
  <c r="G44" i="1" s="1"/>
  <c r="I44" i="1" l="1"/>
  <c r="L45" i="1"/>
  <c r="J45" i="1"/>
  <c r="K10" i="1"/>
  <c r="I10" i="1"/>
  <c r="I9" i="1" s="1"/>
  <c r="I64" i="1"/>
  <c r="L64" i="1" s="1"/>
  <c r="G64" i="1"/>
  <c r="L77" i="1"/>
  <c r="J77" i="1"/>
  <c r="L76" i="1"/>
  <c r="J76" i="1"/>
  <c r="L73" i="1"/>
  <c r="J73" i="1"/>
  <c r="K56" i="1"/>
  <c r="I56" i="1"/>
  <c r="G56" i="1"/>
  <c r="L40" i="1"/>
  <c r="J40" i="1"/>
  <c r="J39" i="1" s="1"/>
  <c r="J36" i="1" s="1"/>
  <c r="G36" i="1"/>
  <c r="I39" i="1"/>
  <c r="I36" i="1" s="1"/>
  <c r="L36" i="1" s="1"/>
  <c r="K42" i="1"/>
  <c r="K41" i="1" s="1"/>
  <c r="I42" i="1"/>
  <c r="I41" i="1" s="1"/>
  <c r="G42" i="1"/>
  <c r="G41" i="1" s="1"/>
  <c r="G24" i="1"/>
  <c r="K22" i="1"/>
  <c r="I22" i="1"/>
  <c r="G22" i="1"/>
  <c r="K9" i="1"/>
  <c r="G10" i="1"/>
  <c r="L43" i="1"/>
  <c r="J43" i="1"/>
  <c r="J11" i="1"/>
  <c r="L72" i="1"/>
  <c r="J72" i="1"/>
  <c r="L71" i="1"/>
  <c r="J71" i="1"/>
  <c r="L59" i="1"/>
  <c r="J59" i="1"/>
  <c r="L58" i="1"/>
  <c r="J58" i="1"/>
  <c r="K51" i="1"/>
  <c r="I51" i="1"/>
  <c r="G51" i="1"/>
  <c r="J20" i="1"/>
  <c r="G9" i="1"/>
  <c r="J17" i="1"/>
  <c r="J16" i="1"/>
  <c r="J14" i="1"/>
  <c r="J15" i="1"/>
  <c r="K78" i="1"/>
  <c r="I78" i="1"/>
  <c r="G78" i="1"/>
  <c r="K47" i="1"/>
  <c r="I47" i="1"/>
  <c r="G47" i="1"/>
  <c r="K34" i="1"/>
  <c r="G34" i="1"/>
  <c r="I34" i="1"/>
  <c r="L35" i="1"/>
  <c r="J35" i="1"/>
  <c r="J34" i="1" s="1"/>
  <c r="J12" i="1"/>
  <c r="L12" i="1"/>
  <c r="L79" i="1"/>
  <c r="L78" i="1" s="1"/>
  <c r="J79" i="1"/>
  <c r="J78" i="1"/>
  <c r="L75" i="1"/>
  <c r="J75" i="1"/>
  <c r="I19" i="1"/>
  <c r="I18" i="1"/>
  <c r="L17" i="1"/>
  <c r="L16" i="1"/>
  <c r="K19" i="1"/>
  <c r="K18" i="1" s="1"/>
  <c r="G19" i="1"/>
  <c r="G18" i="1" s="1"/>
  <c r="L55" i="1"/>
  <c r="J55" i="1"/>
  <c r="L54" i="1"/>
  <c r="G60" i="1"/>
  <c r="I60" i="1"/>
  <c r="K60" i="1"/>
  <c r="L15" i="1"/>
  <c r="J61" i="1"/>
  <c r="J60" i="1" s="1"/>
  <c r="J52" i="1"/>
  <c r="J48" i="1"/>
  <c r="J47" i="1"/>
  <c r="J54" i="1"/>
  <c r="L48" i="1"/>
  <c r="L47" i="1" s="1"/>
  <c r="L66" i="1"/>
  <c r="J66" i="1"/>
  <c r="L61" i="1"/>
  <c r="L60" i="1" s="1"/>
  <c r="L52" i="1"/>
  <c r="L27" i="1"/>
  <c r="J27" i="1"/>
  <c r="L25" i="1"/>
  <c r="J25" i="1"/>
  <c r="L23" i="1"/>
  <c r="J23" i="1"/>
  <c r="L20" i="1"/>
  <c r="L19" i="1"/>
  <c r="L18" i="1" s="1"/>
  <c r="L14" i="1"/>
  <c r="L11" i="1"/>
  <c r="K30" i="1"/>
  <c r="K29" i="1" s="1"/>
  <c r="K24" i="1"/>
  <c r="K21" i="1" s="1"/>
  <c r="I29" i="1"/>
  <c r="I24" i="1"/>
  <c r="I30" i="1"/>
  <c r="C21" i="1"/>
  <c r="C9" i="1"/>
  <c r="C50" i="1"/>
  <c r="C49" i="1"/>
  <c r="C8" i="1"/>
  <c r="C80" i="1" s="1"/>
  <c r="L56" i="1" l="1"/>
  <c r="J64" i="1"/>
  <c r="K50" i="1"/>
  <c r="K49" i="1" s="1"/>
  <c r="L44" i="1"/>
  <c r="J44" i="1"/>
  <c r="J10" i="1"/>
  <c r="J9" i="1" s="1"/>
  <c r="K8" i="1"/>
  <c r="G21" i="1"/>
  <c r="J56" i="1"/>
  <c r="G8" i="1"/>
  <c r="J51" i="1"/>
  <c r="L51" i="1"/>
  <c r="L42" i="1"/>
  <c r="L34" i="1"/>
  <c r="J24" i="1"/>
  <c r="L22" i="1"/>
  <c r="I21" i="1"/>
  <c r="J21" i="1" s="1"/>
  <c r="L10" i="1"/>
  <c r="L9" i="1" s="1"/>
  <c r="J41" i="1"/>
  <c r="L41" i="1"/>
  <c r="J18" i="1"/>
  <c r="G50" i="1"/>
  <c r="G49" i="1" s="1"/>
  <c r="I50" i="1"/>
  <c r="L24" i="1"/>
  <c r="J42" i="1"/>
  <c r="J22" i="1"/>
  <c r="K80" i="1"/>
  <c r="I8" i="1" l="1"/>
  <c r="J8" i="1"/>
  <c r="L21" i="1"/>
  <c r="G80" i="1"/>
  <c r="L8" i="1"/>
  <c r="I49" i="1"/>
  <c r="J50" i="1"/>
  <c r="L50" i="1"/>
  <c r="L49" i="1" l="1"/>
  <c r="J49" i="1"/>
  <c r="I80" i="1"/>
  <c r="L80" i="1" l="1"/>
  <c r="J80" i="1"/>
  <c r="J19" i="1"/>
  <c r="L39" i="1"/>
</calcChain>
</file>

<file path=xl/sharedStrings.xml><?xml version="1.0" encoding="utf-8"?>
<sst xmlns="http://schemas.openxmlformats.org/spreadsheetml/2006/main" count="184" uniqueCount="161">
  <si>
    <t>182 1 06 06000 00 0000 110</t>
  </si>
  <si>
    <t>тыс. руб.</t>
  </si>
  <si>
    <t>План</t>
  </si>
  <si>
    <t>000 1 00 00000 00 0000 000</t>
  </si>
  <si>
    <t>Доходы</t>
  </si>
  <si>
    <t>182 1 01 02000 01 0000 110</t>
  </si>
  <si>
    <t>Налог на доходы физических лиц</t>
  </si>
  <si>
    <t>Налоги на совокупный доход</t>
  </si>
  <si>
    <t>182 1 06 00000 00 0000 000</t>
  </si>
  <si>
    <t>Налоги на имущество</t>
  </si>
  <si>
    <t>Всего доходов</t>
  </si>
  <si>
    <t>Безвозмездные поступления</t>
  </si>
  <si>
    <t>Код бюджетной классификации РФ</t>
  </si>
  <si>
    <t>Единый сельскохозяйственный налог</t>
  </si>
  <si>
    <t>182 1 05 03000 01 0000 110</t>
  </si>
  <si>
    <t>Налог на имущество физических лиц</t>
  </si>
  <si>
    <t>182 1 06 01000 00 0000 110</t>
  </si>
  <si>
    <t>Земельный налог</t>
  </si>
  <si>
    <t>Субвенции от других бюджетов бюджетной системы Российской Федерации</t>
  </si>
  <si>
    <t>Субсидии от других бюджетов бюджетной системы Российской Федерации</t>
  </si>
  <si>
    <t xml:space="preserve">Наименование доходов </t>
  </si>
  <si>
    <t>Налоги на прибыль, доходы</t>
  </si>
  <si>
    <t>182 1 01 00000 00 0000 000</t>
  </si>
  <si>
    <t>Безвозмездные поступления от других бюджетов бюджетной системы Российской Федерации</t>
  </si>
  <si>
    <r>
      <t xml:space="preserve"> Прогнозируемые доходы бюджета Заячье-Холмского сельского поселения</t>
    </r>
    <r>
      <rPr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на 2008 год в соответствии  с классификацией доходов бюджетов Российской Федерации</t>
    </r>
  </si>
  <si>
    <t>859 2 00 00000 00 0000 000</t>
  </si>
  <si>
    <t>859 2 02 00000 00 0000 000</t>
  </si>
  <si>
    <t>182 1 06 01030 10 0000110</t>
  </si>
  <si>
    <t>Налог на имущество физических лиц, взимаемый по ставке, применяемой к объекту налогообложения, расположенному в границах поселения</t>
  </si>
  <si>
    <t>182 1 06060131 01 000 110</t>
  </si>
  <si>
    <t>Земельный налог, взимаемый по ставке, установленной подпунктом 1 пункта 1 статьи 394 Налогового кодекса Российской Федерации и применяемой к объекту налогообложения, расположенной в границах поселения</t>
  </si>
  <si>
    <t>182 1 06 06023 10 1000 110</t>
  </si>
  <si>
    <t>Земельный налог, взимаемый по ставке, установленной подпунктом 2 пункта 1 статьи 394 Налогового кодекса Российской Федерации и применяемой к объекту налогообложения, расположенной в границах поселения</t>
  </si>
  <si>
    <t>859 2 02 02020 10 0000 151</t>
  </si>
  <si>
    <t>859 2 02 04999 10 0000 151</t>
  </si>
  <si>
    <t xml:space="preserve">  Дотации бюджетам поселений на выравнивание бюджетной обеспеченности</t>
  </si>
  <si>
    <t>852 2 02 01001 10 0000 151</t>
  </si>
  <si>
    <t xml:space="preserve"> руб.</t>
  </si>
  <si>
    <t>182 1 01 02010 01 1000 110</t>
  </si>
  <si>
    <t>Налог на доходы физических лиц с доходов, источником которых являются налоговый агент, за исключением доходов, в отношении которых исчисление и уплата налога осуществляется в соответствии со статьей 227, 227.1 и 228 НКРФ</t>
  </si>
  <si>
    <t>859 2 02 02008 10 0000 151</t>
  </si>
  <si>
    <t>859 207 05000 10 0000 180</t>
  </si>
  <si>
    <t>859 207 05030 10 0000 180</t>
  </si>
  <si>
    <t>Прочие безвозмездные поступления в бюджеты поселений</t>
  </si>
  <si>
    <t xml:space="preserve">Прочие безвозмездные поступления </t>
  </si>
  <si>
    <t>000 207 00000 00 0000 180</t>
  </si>
  <si>
    <t>Налог на доходы фических лиц</t>
  </si>
  <si>
    <t>Субсидии бюджетам бюджетной системы РФ (межбюджетные субсидии)</t>
  </si>
  <si>
    <t>Иные межбюджетные трансферты</t>
  </si>
  <si>
    <t>859 202 04012 10 4010 151</t>
  </si>
  <si>
    <t>Межбюджетные  трансферты,  передаваемые  бюджетам поселений для компенсации дополнительных расходов, возникших в результате решений, принятых органами власти другого уровня</t>
  </si>
  <si>
    <t>182 1 06 01030 10 1000 110</t>
  </si>
  <si>
    <t>182 1 05 00000 00 0000 000</t>
  </si>
  <si>
    <t>182 1 06 06033 10 1000 110</t>
  </si>
  <si>
    <t>Земельный налог с организаций, обладающих земельным участком, расположенным в границах сельских поселений</t>
  </si>
  <si>
    <t>182 1 06 06043 10 1000 110</t>
  </si>
  <si>
    <t>Земельный налог с физических лиц, обладающих земельным участком, расположенным в границах сельских поселений</t>
  </si>
  <si>
    <t>Межбюджетные  трансферты,  передаваемые  бюджетам сельских поселений из бюджетов  муниципальных  районов  на осуществление   части   полномочий   по   решению вопросов  местного  значения  в  соответствии   с заключенными соглашениями</t>
  </si>
  <si>
    <t>182 1 05 03010 01 1000 110</t>
  </si>
  <si>
    <t>859 202 04999 10 4011 151</t>
  </si>
  <si>
    <t>Межбюджетный трансферт на содействие решению вопросов местного значения по обращению депутатов Ярославской областной думы</t>
  </si>
  <si>
    <t>182 109 04053 10 1000 110</t>
  </si>
  <si>
    <t>Задолженность и перерасчеты по отмененным налогам, сборам и иным обязательным платежам</t>
  </si>
  <si>
    <t>182 109 04000 00 0000 000</t>
  </si>
  <si>
    <t>182 109 00000 00 0000 000</t>
  </si>
  <si>
    <t>Земельный налог (по обязательствам, возникшим до 1 января 2006 года), мобилизируемый на территориях сельских поселений</t>
  </si>
  <si>
    <t>Субсидия на государственную поддержку молодых семей Ярославской области в приобретении (строительстве) жилья</t>
  </si>
  <si>
    <t xml:space="preserve">                               </t>
  </si>
  <si>
    <t>% исполнения</t>
  </si>
  <si>
    <t>182 1 01 02020 01 1000 110</t>
  </si>
  <si>
    <t>182 1 01 02030 01 1000 110</t>
  </si>
  <si>
    <t>182 1 01 02010 01 3000 110</t>
  </si>
  <si>
    <t>182 1 06 06033 10 4000 110</t>
  </si>
  <si>
    <t>182 1 06 06043 10 4000 110</t>
  </si>
  <si>
    <t>182 109 04053 10 2200 110</t>
  </si>
  <si>
    <t>182 1 01 02010 01 4000 110</t>
  </si>
  <si>
    <t>182 109 04053 10 2100 110</t>
  </si>
  <si>
    <t>Дотации бюджетам бюджетной системы РФ</t>
  </si>
  <si>
    <t>Субвенции бюджетам бюджетной системы Российской Федерации</t>
  </si>
  <si>
    <t>Доходы от использования имущества, находящегося в государственной и муниципальной собственности</t>
  </si>
  <si>
    <t>857 2 02 35118 10 0000 150</t>
  </si>
  <si>
    <t>857 2 02 40014 10 0000 150</t>
  </si>
  <si>
    <t>000 2 02 40000 00 0000 150</t>
  </si>
  <si>
    <t>857 2 02 15001 10 0000 150</t>
  </si>
  <si>
    <t>857 1 11 09045 10 0000 120</t>
  </si>
  <si>
    <t>000 2 02 30000 00 0000 150</t>
  </si>
  <si>
    <t>Дотации бюджетам сельских поселений на выравнивание бюджетной обеспеченности из бюджетов муниципальных районов</t>
  </si>
  <si>
    <t>857 2 02 16001 10 0000 150</t>
  </si>
  <si>
    <t>857 2 0229999 10 2004 150</t>
  </si>
  <si>
    <t>Прочие субсидии бюджетам сельских поселений (Субсидия на реализацию мероприятий  по возмещению части затрат организациям  и индивидуальным предпринимателям, занимающимся доставкой товаров в отдаленные сельские населенные пункты)</t>
  </si>
  <si>
    <t>857 2 02 19999 10 1004 150</t>
  </si>
  <si>
    <t>Прочие дотации бюджетам сельских поселений (Дотации на реализацию мероприятий, предусмотренных нормативными правовыми актами органов государственной власти Ярославской области )</t>
  </si>
  <si>
    <t>Прочие субсидии бюджетам сельских поселений (Субсидия на реализацию мероприятий инициативного бюджетирования на территории Ярославской области (поддержка местных инициатив))</t>
  </si>
  <si>
    <t>Межбюджетные трансферты на благоустройство дворовых территорий и обустройство территорий для выгула животных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</si>
  <si>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</si>
  <si>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</si>
  <si>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</si>
  <si>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</si>
  <si>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</si>
  <si>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182 1 01 02000 00 0000 000</t>
  </si>
  <si>
    <t>182 1 01 02080 01 1000 110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</si>
  <si>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</si>
  <si>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182 1 06 06000 00 0000 000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</si>
  <si>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</si>
  <si>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</si>
  <si>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857 2 02 00000 00 0000 000</t>
  </si>
  <si>
    <t>857 202 10000 00 0000 150</t>
  </si>
  <si>
    <t>857 1 11 00000 00 0000 000</t>
  </si>
  <si>
    <t xml:space="preserve">  Дотации бюджетам сельских поселений на выравнивание бюджетной обеспеченности из бюджета субъекта Российской Федерации</t>
  </si>
  <si>
    <t>8572 02 20000 00 0000 150</t>
  </si>
  <si>
    <t>Прочие межбюджетные трансферты, передаваемые бюджетам сельских поселений (Межбюджетные трансферты на реализацию мероприятий по борьбе с борщевиком Сосновского)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</si>
  <si>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</si>
  <si>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857 2 02 29999 10 2032 150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</si>
  <si>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</si>
  <si>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182 1 01 02130 01 1000 110</t>
  </si>
  <si>
    <t>Прочие безвозмездные поступления в бюджеты сельских поселений</t>
  </si>
  <si>
    <t>857 2 02 49999 10 4010 150</t>
  </si>
  <si>
    <t>857 2 02 49999 10 4018 150</t>
  </si>
  <si>
    <t>857 2 07 05030 10 0000 150</t>
  </si>
  <si>
    <t>Налоговые и неналоговые доходы</t>
  </si>
  <si>
    <t>Прочие неналоговые доходы бюджетов сельских поселений</t>
  </si>
  <si>
    <t>857 1 17 05050 10 0000 180</t>
  </si>
  <si>
    <t xml:space="preserve">Прочие неналоговые доходы </t>
  </si>
  <si>
    <t>857 1 17 00000 00 0000 000</t>
  </si>
  <si>
    <t>857 2 07 00000 00 0000 000</t>
  </si>
  <si>
    <t>000 2 00 00000 00 0000 000</t>
  </si>
  <si>
    <t>Штрафы, санкции, возмещение ущерба</t>
  </si>
  <si>
    <t>Субвенция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округов.</t>
  </si>
  <si>
    <t>План 2025</t>
  </si>
  <si>
    <t>Факт  2025</t>
  </si>
  <si>
    <t>Факт   2024</t>
  </si>
  <si>
    <t>Доходы от продажи материальых и нематериальных активов</t>
  </si>
  <si>
    <t>857 1 14 00000 00 0000 000</t>
  </si>
  <si>
    <t>Доходы от продажи земельных участков, находящихся в государственной и муниципальной собственности</t>
  </si>
  <si>
    <t>857 1 14 06000 00 0000 430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</si>
  <si>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</si>
  <si>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857 1 14 06025 10 0000 430</t>
  </si>
  <si>
    <t>Прочие межбюджетные трансферты, передаваемые бюджетам сельских поселений  Межбюджетные трансферты на учстие во Всероссийском конкурсе лучших проектов создания комфортной городской среды)</t>
  </si>
  <si>
    <t>850 1 16 00000 00 0000 000</t>
  </si>
  <si>
    <t>850 1 16 02000 02 0000 000</t>
  </si>
  <si>
    <t xml:space="preserve"> факт 2025 к 2024 % исполнен</t>
  </si>
  <si>
    <t>Административные штрафы, установленные законами субъектовРоссийской Федерации об административных правонарушениях</t>
  </si>
  <si>
    <t>Административные штрафы, установленные законами субъектовРоссийской Федерации об административных правонарушениях за нарушение муниципальных правовых актов</t>
  </si>
  <si>
    <t>857 2 02 49999 10 4022 150</t>
  </si>
  <si>
    <t>Прочие межбюджетные трансферты, передаваемые бюджетам сельских поселений (Межбюджетные трансферты на реализацию мероприятий, предусмотренных нормативными правовыми актами органов государственной власти Ярославской области)</t>
  </si>
  <si>
    <t>857 2 02 49999 10 5003 150</t>
  </si>
  <si>
    <t>857 2 02 49999 10 5004 150</t>
  </si>
  <si>
    <t>857 2 02 49999 10 5005 150</t>
  </si>
  <si>
    <t>Прочие межбюджетные трансферты, передаваемые бюджетам сельских поселений  Межбюджетные трансферты на благоустройство Великосельского сельского поселения)</t>
  </si>
  <si>
    <t>Прочие межбюджетные трансферты, передаваемые бюджетам сельских поселений  Межбюджетные трансферты наорганизацию освещения улиц и повышение качества наружного освещения)</t>
  </si>
  <si>
    <t>850 1 16 02020 02 0000 000</t>
  </si>
  <si>
    <r>
      <t xml:space="preserve"> Прогнозируемые  доходы бюджета Великосельского сельского поселения</t>
    </r>
    <r>
      <rPr>
        <sz val="14"/>
        <rFont val="Times New Roman"/>
        <family val="1"/>
        <charset val="204"/>
      </rPr>
      <t xml:space="preserve"> за</t>
    </r>
    <r>
      <rPr>
        <b/>
        <sz val="14"/>
        <rFont val="Times New Roman"/>
        <family val="1"/>
        <charset val="204"/>
      </rPr>
      <t xml:space="preserve"> 9 месяцев 2025 в соответствии с классификацией доходов бюджета Российской Федерации</t>
    </r>
  </si>
  <si>
    <t>931 1 16 00000 00 0000 000</t>
  </si>
  <si>
    <t>931 1 16 02000 02 0000 000</t>
  </si>
  <si>
    <t>931 1 16 02020 02 0000 000</t>
  </si>
  <si>
    <t>857 1 14 02052 10 0000 410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</si>
  <si>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</si>
  <si>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857 1 14 02000 00 0000 410</t>
  </si>
  <si>
    <t>857 2 02 49999 10 4033 150</t>
  </si>
  <si>
    <t>Прочие межбюджетные трансферты, передаваемые бюджетам сельских поселений (Межбюджетные трансферты на проведение кадастровых работ в отношении бесхозяйных объектов)</t>
  </si>
  <si>
    <t>Приложение 1 к   Решению Муниципального Совета Гаврилов-Ямского муниципального округа       от 11.12.2025 г. №175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</si>
</sst>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;[Red]0.00"/>
  </numFmts>
  <fonts count="19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</font>
    <font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</cellStyleXfs>
  <cellXfs count="151">
    <xf numFmtId="0" fontId="0" fillId="0" borderId="0" xfId="0"/>
    <xf numFmtId="0" fontId="1" fillId="0" borderId="0" xfId="0" applyFont="1"/>
    <xf numFmtId="0" fontId="4" fillId="0" borderId="0" xfId="0" applyFont="1" applyFill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0" xfId="0" applyFont="1"/>
    <xf numFmtId="0" fontId="3" fillId="0" borderId="1" xfId="0" applyFont="1" applyBorder="1" applyAlignment="1">
      <alignment horizontal="left" vertical="center" wrapText="1"/>
    </xf>
    <xf numFmtId="164" fontId="3" fillId="0" borderId="0" xfId="0" applyNumberFormat="1" applyFont="1" applyAlignment="1">
      <alignment horizontal="right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/>
    </xf>
    <xf numFmtId="164" fontId="8" fillId="0" borderId="1" xfId="0" applyNumberFormat="1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164" fontId="5" fillId="0" borderId="3" xfId="0" applyNumberFormat="1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" fillId="0" borderId="0" xfId="0" applyFont="1" applyFill="1" applyAlignment="1">
      <alignment horizontal="right" vertical="center"/>
    </xf>
    <xf numFmtId="0" fontId="6" fillId="0" borderId="0" xfId="0" applyFont="1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vertical="center" wrapText="1"/>
    </xf>
    <xf numFmtId="164" fontId="5" fillId="0" borderId="0" xfId="0" applyNumberFormat="1" applyFont="1" applyBorder="1" applyAlignment="1">
      <alignment vertical="center" wrapText="1"/>
    </xf>
    <xf numFmtId="164" fontId="2" fillId="0" borderId="0" xfId="0" applyNumberFormat="1" applyFont="1" applyBorder="1" applyAlignment="1">
      <alignment vertical="center"/>
    </xf>
    <xf numFmtId="164" fontId="8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10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1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3" fontId="10" fillId="0" borderId="1" xfId="0" applyNumberFormat="1" applyFont="1" applyFill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2" fontId="11" fillId="0" borderId="1" xfId="0" applyNumberFormat="1" applyFont="1" applyFill="1" applyBorder="1" applyAlignment="1">
      <alignment vertical="center" wrapText="1"/>
    </xf>
    <xf numFmtId="0" fontId="10" fillId="0" borderId="0" xfId="0" applyFont="1"/>
    <xf numFmtId="2" fontId="10" fillId="0" borderId="1" xfId="0" applyNumberFormat="1" applyFont="1" applyFill="1" applyBorder="1" applyAlignment="1">
      <alignment vertical="center" wrapText="1"/>
    </xf>
    <xf numFmtId="2" fontId="11" fillId="2" borderId="1" xfId="0" applyNumberFormat="1" applyFont="1" applyFill="1" applyBorder="1" applyAlignment="1">
      <alignment vertical="center" wrapText="1"/>
    </xf>
    <xf numFmtId="2" fontId="10" fillId="2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11" fillId="0" borderId="1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2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left" wrapText="1"/>
    </xf>
    <xf numFmtId="2" fontId="10" fillId="0" borderId="3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justify" vertical="top" wrapText="1"/>
    </xf>
    <xf numFmtId="0" fontId="10" fillId="0" borderId="1" xfId="0" applyFont="1" applyFill="1" applyBorder="1" applyAlignment="1">
      <alignment horizontal="justify" vertical="top" wrapText="1"/>
    </xf>
    <xf numFmtId="2" fontId="6" fillId="0" borderId="1" xfId="0" applyNumberFormat="1" applyFont="1" applyFill="1" applyBorder="1" applyAlignment="1">
      <alignment vertical="center" wrapText="1"/>
    </xf>
    <xf numFmtId="0" fontId="10" fillId="0" borderId="0" xfId="0" applyFont="1" applyFill="1"/>
    <xf numFmtId="2" fontId="11" fillId="0" borderId="1" xfId="0" applyNumberFormat="1" applyFont="1" applyBorder="1" applyAlignment="1">
      <alignment vertical="center"/>
    </xf>
    <xf numFmtId="0" fontId="10" fillId="0" borderId="1" xfId="0" applyFont="1" applyBorder="1" applyAlignment="1">
      <alignment vertical="top" wrapText="1"/>
    </xf>
    <xf numFmtId="2" fontId="10" fillId="0" borderId="1" xfId="0" applyNumberFormat="1" applyFont="1" applyBorder="1" applyAlignment="1">
      <alignment vertical="center"/>
    </xf>
    <xf numFmtId="2" fontId="10" fillId="0" borderId="1" xfId="0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Border="1" applyAlignment="1">
      <alignment wrapText="1"/>
    </xf>
    <xf numFmtId="2" fontId="11" fillId="2" borderId="1" xfId="0" applyNumberFormat="1" applyFont="1" applyFill="1" applyBorder="1" applyAlignment="1">
      <alignment vertical="center"/>
    </xf>
    <xf numFmtId="2" fontId="10" fillId="2" borderId="1" xfId="0" applyNumberFormat="1" applyFont="1" applyFill="1" applyBorder="1" applyAlignment="1">
      <alignment horizontal="right" vertical="center" wrapText="1"/>
    </xf>
    <xf numFmtId="0" fontId="6" fillId="2" borderId="0" xfId="0" applyFont="1" applyFill="1"/>
    <xf numFmtId="2" fontId="10" fillId="2" borderId="1" xfId="0" applyNumberFormat="1" applyFont="1" applyFill="1" applyBorder="1" applyAlignment="1">
      <alignment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wrapText="1"/>
    </xf>
    <xf numFmtId="2" fontId="11" fillId="0" borderId="1" xfId="0" applyNumberFormat="1" applyFont="1" applyFill="1" applyBorder="1" applyAlignment="1">
      <alignment vertical="center"/>
    </xf>
    <xf numFmtId="2" fontId="11" fillId="0" borderId="1" xfId="0" applyNumberFormat="1" applyFont="1" applyBorder="1" applyAlignment="1">
      <alignment vertical="center" wrapText="1"/>
    </xf>
    <xf numFmtId="0" fontId="9" fillId="0" borderId="2" xfId="0" applyFont="1" applyBorder="1" applyAlignment="1">
      <alignment horizontal="center" wrapText="1"/>
    </xf>
    <xf numFmtId="164" fontId="10" fillId="0" borderId="5" xfId="0" applyNumberFormat="1" applyFont="1" applyBorder="1" applyAlignment="1">
      <alignment horizontal="right" vertical="center"/>
    </xf>
    <xf numFmtId="0" fontId="11" fillId="0" borderId="0" xfId="0" applyFont="1" applyFill="1" applyBorder="1" applyAlignment="1">
      <alignment horizontal="left" vertical="center" wrapText="1"/>
    </xf>
    <xf numFmtId="0" fontId="12" fillId="0" borderId="0" xfId="0" applyFont="1"/>
    <xf numFmtId="164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right" vertical="center"/>
    </xf>
    <xf numFmtId="0" fontId="10" fillId="0" borderId="6" xfId="2" applyNumberFormat="1" applyFont="1" applyFill="1" applyBorder="1" applyAlignment="1" applyProtection="1">
      <alignment horizontal="left" wrapText="1"/>
      <protection hidden="1"/>
    </xf>
    <xf numFmtId="164" fontId="11" fillId="0" borderId="1" xfId="0" applyNumberFormat="1" applyFont="1" applyBorder="1" applyAlignment="1">
      <alignment horizontal="right" vertical="center"/>
    </xf>
    <xf numFmtId="164" fontId="11" fillId="0" borderId="5" xfId="0" applyNumberFormat="1" applyFont="1" applyBorder="1" applyAlignment="1">
      <alignment horizontal="right" vertical="center"/>
    </xf>
    <xf numFmtId="164" fontId="11" fillId="0" borderId="1" xfId="0" applyNumberFormat="1" applyFont="1" applyFill="1" applyBorder="1" applyAlignment="1">
      <alignment horizontal="right" vertical="center"/>
    </xf>
    <xf numFmtId="164" fontId="10" fillId="0" borderId="4" xfId="0" applyNumberFormat="1" applyFont="1" applyBorder="1" applyAlignment="1">
      <alignment horizontal="right" vertical="center"/>
    </xf>
    <xf numFmtId="164" fontId="10" fillId="0" borderId="5" xfId="0" applyNumberFormat="1" applyFont="1" applyFill="1" applyBorder="1" applyAlignment="1">
      <alignment horizontal="right" vertical="center"/>
    </xf>
    <xf numFmtId="164" fontId="6" fillId="0" borderId="5" xfId="0" applyNumberFormat="1" applyFont="1" applyBorder="1" applyAlignment="1">
      <alignment horizontal="right" vertical="center"/>
    </xf>
    <xf numFmtId="164" fontId="11" fillId="0" borderId="1" xfId="0" applyNumberFormat="1" applyFont="1" applyBorder="1" applyAlignment="1">
      <alignment horizontal="center" vertical="center"/>
    </xf>
    <xf numFmtId="164" fontId="11" fillId="0" borderId="5" xfId="0" applyNumberFormat="1" applyFont="1" applyBorder="1" applyAlignment="1">
      <alignment horizontal="center" vertical="center"/>
    </xf>
    <xf numFmtId="164" fontId="10" fillId="0" borderId="5" xfId="0" applyNumberFormat="1" applyFont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10" fillId="0" borderId="1" xfId="0" applyNumberFormat="1" applyFont="1" applyBorder="1" applyAlignment="1">
      <alignment wrapText="1"/>
    </xf>
    <xf numFmtId="0" fontId="15" fillId="0" borderId="7" xfId="0" applyNumberFormat="1" applyFont="1" applyBorder="1" applyAlignment="1">
      <alignment horizontal="left" vertical="top" wrapText="1"/>
    </xf>
    <xf numFmtId="0" fontId="10" fillId="0" borderId="6" xfId="6" applyNumberFormat="1" applyFont="1" applyFill="1" applyBorder="1" applyAlignment="1" applyProtection="1">
      <alignment horizontal="left" wrapText="1"/>
      <protection hidden="1"/>
    </xf>
    <xf numFmtId="4" fontId="16" fillId="0" borderId="0" xfId="0" applyNumberFormat="1" applyFont="1" applyAlignment="1">
      <alignment vertical="center"/>
    </xf>
    <xf numFmtId="0" fontId="10" fillId="0" borderId="6" xfId="0" applyNumberFormat="1" applyFont="1" applyFill="1" applyBorder="1" applyAlignment="1" applyProtection="1">
      <alignment horizontal="left" wrapText="1"/>
      <protection hidden="1"/>
    </xf>
    <xf numFmtId="0" fontId="10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9" xfId="7" applyNumberFormat="1" applyFont="1" applyFill="1" applyBorder="1" applyAlignment="1" applyProtection="1">
      <alignment horizontal="center" vertical="center" wrapText="1"/>
      <protection hidden="1"/>
    </xf>
    <xf numFmtId="0" fontId="10" fillId="0" borderId="2" xfId="0" applyFont="1" applyBorder="1" applyAlignment="1">
      <alignment wrapText="1"/>
    </xf>
    <xf numFmtId="2" fontId="10" fillId="0" borderId="2" xfId="0" applyNumberFormat="1" applyFont="1" applyFill="1" applyBorder="1" applyAlignment="1">
      <alignment vertical="center"/>
    </xf>
    <xf numFmtId="0" fontId="1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NumberFormat="1" applyFont="1" applyFill="1" applyBorder="1" applyAlignment="1" applyProtection="1">
      <alignment horizontal="left" wrapText="1"/>
      <protection hidden="1"/>
    </xf>
    <xf numFmtId="2" fontId="17" fillId="0" borderId="1" xfId="0" applyNumberFormat="1" applyFont="1" applyBorder="1" applyAlignment="1">
      <alignment vertical="center" wrapText="1"/>
    </xf>
    <xf numFmtId="0" fontId="10" fillId="0" borderId="1" xfId="0" applyFont="1" applyBorder="1"/>
    <xf numFmtId="0" fontId="11" fillId="0" borderId="1" xfId="0" applyFont="1" applyBorder="1"/>
    <xf numFmtId="2" fontId="10" fillId="0" borderId="10" xfId="0" applyNumberFormat="1" applyFont="1" applyFill="1" applyBorder="1" applyAlignment="1">
      <alignment vertical="center"/>
    </xf>
    <xf numFmtId="0" fontId="1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0" applyNumberFormat="1" applyFont="1" applyFill="1" applyBorder="1" applyAlignment="1" applyProtection="1">
      <alignment horizontal="left" wrapText="1"/>
      <protection hidden="1"/>
    </xf>
    <xf numFmtId="2" fontId="18" fillId="0" borderId="1" xfId="0" applyNumberFormat="1" applyFont="1" applyBorder="1" applyAlignment="1">
      <alignment vertical="center" wrapText="1"/>
    </xf>
    <xf numFmtId="164" fontId="10" fillId="2" borderId="1" xfId="0" applyNumberFormat="1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164" fontId="11" fillId="2" borderId="5" xfId="0" applyNumberFormat="1" applyFont="1" applyFill="1" applyBorder="1" applyAlignment="1">
      <alignment horizontal="center" vertical="center"/>
    </xf>
    <xf numFmtId="164" fontId="10" fillId="2" borderId="4" xfId="0" applyNumberFormat="1" applyFont="1" applyFill="1" applyBorder="1" applyAlignment="1">
      <alignment horizontal="center" vertical="center"/>
    </xf>
    <xf numFmtId="164" fontId="6" fillId="2" borderId="5" xfId="0" applyNumberFormat="1" applyFont="1" applyFill="1" applyBorder="1" applyAlignment="1">
      <alignment horizontal="center" vertical="center"/>
    </xf>
    <xf numFmtId="1" fontId="10" fillId="0" borderId="1" xfId="0" applyNumberFormat="1" applyFont="1" applyFill="1" applyBorder="1" applyAlignment="1">
      <alignment vertical="center" wrapText="1"/>
    </xf>
    <xf numFmtId="1" fontId="11" fillId="0" borderId="1" xfId="0" applyNumberFormat="1" applyFont="1" applyFill="1" applyBorder="1" applyAlignment="1">
      <alignment vertical="center" wrapText="1"/>
    </xf>
    <xf numFmtId="0" fontId="11" fillId="0" borderId="0" xfId="0" applyFont="1"/>
    <xf numFmtId="0" fontId="1" fillId="2" borderId="0" xfId="0" applyFont="1" applyFill="1"/>
    <xf numFmtId="0" fontId="1" fillId="2" borderId="2" xfId="0" applyFont="1" applyFill="1" applyBorder="1" applyAlignment="1">
      <alignment horizontal="center" wrapText="1"/>
    </xf>
    <xf numFmtId="2" fontId="10" fillId="2" borderId="3" xfId="0" applyNumberFormat="1" applyFont="1" applyFill="1" applyBorder="1" applyAlignment="1">
      <alignment vertical="center" wrapText="1"/>
    </xf>
    <xf numFmtId="4" fontId="16" fillId="2" borderId="0" xfId="0" applyNumberFormat="1" applyFont="1" applyFill="1" applyAlignment="1">
      <alignment vertical="center"/>
    </xf>
    <xf numFmtId="2" fontId="10" fillId="2" borderId="2" xfId="0" applyNumberFormat="1" applyFont="1" applyFill="1" applyBorder="1" applyAlignment="1">
      <alignment vertical="center"/>
    </xf>
    <xf numFmtId="165" fontId="10" fillId="0" borderId="1" xfId="0" applyNumberFormat="1" applyFont="1" applyFill="1" applyBorder="1" applyAlignment="1">
      <alignment vertical="center" wrapText="1"/>
    </xf>
    <xf numFmtId="165" fontId="11" fillId="0" borderId="1" xfId="0" applyNumberFormat="1" applyFont="1" applyFill="1" applyBorder="1" applyAlignment="1">
      <alignment vertical="center" wrapText="1"/>
    </xf>
    <xf numFmtId="1" fontId="10" fillId="0" borderId="1" xfId="0" applyNumberFormat="1" applyFont="1" applyFill="1" applyBorder="1" applyAlignment="1">
      <alignment horizontal="left" vertical="center" wrapText="1"/>
    </xf>
    <xf numFmtId="2" fontId="11" fillId="0" borderId="2" xfId="0" applyNumberFormat="1" applyFont="1" applyBorder="1" applyAlignment="1">
      <alignment vertical="center"/>
    </xf>
    <xf numFmtId="2" fontId="11" fillId="2" borderId="2" xfId="0" applyNumberFormat="1" applyFont="1" applyFill="1" applyBorder="1" applyAlignment="1">
      <alignment vertical="center"/>
    </xf>
    <xf numFmtId="2" fontId="11" fillId="0" borderId="4" xfId="0" applyNumberFormat="1" applyFont="1" applyBorder="1" applyAlignment="1">
      <alignment vertical="center"/>
    </xf>
    <xf numFmtId="164" fontId="11" fillId="0" borderId="4" xfId="0" applyNumberFormat="1" applyFont="1" applyBorder="1" applyAlignment="1">
      <alignment horizontal="right" vertical="center"/>
    </xf>
    <xf numFmtId="2" fontId="11" fillId="2" borderId="4" xfId="0" applyNumberFormat="1" applyFont="1" applyFill="1" applyBorder="1" applyAlignment="1">
      <alignment vertical="center"/>
    </xf>
    <xf numFmtId="164" fontId="11" fillId="2" borderId="4" xfId="0" applyNumberFormat="1" applyFont="1" applyFill="1" applyBorder="1" applyAlignment="1">
      <alignment horizontal="center" vertical="center"/>
    </xf>
    <xf numFmtId="0" fontId="6" fillId="0" borderId="1" xfId="0" applyFont="1" applyBorder="1"/>
    <xf numFmtId="0" fontId="6" fillId="0" borderId="0" xfId="0" applyFont="1" applyAlignment="1">
      <alignment horizontal="left" vertical="center"/>
    </xf>
    <xf numFmtId="0" fontId="6" fillId="0" borderId="1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 wrapText="1"/>
    </xf>
    <xf numFmtId="0" fontId="0" fillId="0" borderId="0" xfId="0" applyAlignment="1"/>
    <xf numFmtId="0" fontId="11" fillId="0" borderId="1" xfId="0" applyFont="1" applyBorder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8">
    <cellStyle name="Обычный" xfId="0" builtinId="0"/>
    <cellStyle name="Обычный 2 2" xfId="1"/>
    <cellStyle name="Обычный 2 3" xfId="2"/>
    <cellStyle name="Обычный 2 4" xfId="3"/>
    <cellStyle name="Обычный 2 5" xfId="4"/>
    <cellStyle name="Обычный 2 6" xfId="5"/>
    <cellStyle name="Обычный 8" xfId="6"/>
    <cellStyle name="Обычный 9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2"/>
  <sheetViews>
    <sheetView tabSelected="1" topLeftCell="E1" zoomScale="136" zoomScaleNormal="136" zoomScaleSheetLayoutView="100" workbookViewId="0">
      <selection activeCell="P7" sqref="P7"/>
    </sheetView>
  </sheetViews>
  <sheetFormatPr defaultRowHeight="15.6" x14ac:dyDescent="0.3"/>
  <cols>
    <col min="1" max="1" width="1.33203125" style="5" hidden="1" customWidth="1"/>
    <col min="2" max="2" width="54.6640625" style="5" hidden="1" customWidth="1"/>
    <col min="3" max="4" width="11.44140625" style="5" hidden="1" customWidth="1"/>
    <col min="5" max="5" width="23.6640625" style="1" customWidth="1"/>
    <col min="6" max="6" width="25.33203125" style="1" customWidth="1"/>
    <col min="7" max="7" width="11.5546875" style="1" customWidth="1"/>
    <col min="8" max="8" width="9.109375" style="1" hidden="1" customWidth="1"/>
    <col min="9" max="9" width="13.44140625" style="1" customWidth="1"/>
    <col min="10" max="10" width="7.5546875" style="1" customWidth="1"/>
    <col min="11" max="11" width="11.6640625" style="126" customWidth="1"/>
    <col min="12" max="12" width="8.21875" style="1" customWidth="1"/>
    <col min="13" max="16384" width="8.88671875" style="1"/>
  </cols>
  <sheetData>
    <row r="1" spans="1:12" ht="4.5" customHeight="1" x14ac:dyDescent="0.3">
      <c r="A1" s="144"/>
      <c r="B1" s="144"/>
      <c r="C1" s="144"/>
      <c r="D1" s="27"/>
    </row>
    <row r="2" spans="1:12" ht="69" customHeight="1" x14ac:dyDescent="0.3">
      <c r="A2" s="144"/>
      <c r="B2" s="144"/>
      <c r="C2" s="144"/>
      <c r="D2" s="27"/>
      <c r="G2" s="148" t="s">
        <v>67</v>
      </c>
      <c r="H2" s="148"/>
      <c r="I2" s="149" t="s">
        <v>160</v>
      </c>
      <c r="J2" s="150"/>
      <c r="K2" s="150"/>
      <c r="L2" s="150"/>
    </row>
    <row r="3" spans="1:12" hidden="1" x14ac:dyDescent="0.3">
      <c r="A3" s="144"/>
      <c r="B3" s="144"/>
      <c r="C3" s="144"/>
      <c r="D3" s="27"/>
    </row>
    <row r="4" spans="1:12" ht="60" customHeight="1" x14ac:dyDescent="0.3">
      <c r="A4" s="145" t="s">
        <v>24</v>
      </c>
      <c r="B4" s="145"/>
      <c r="C4" s="145"/>
      <c r="D4" s="2"/>
      <c r="E4" s="145" t="s">
        <v>151</v>
      </c>
      <c r="F4" s="145"/>
      <c r="G4" s="145"/>
      <c r="H4" s="146"/>
      <c r="I4" s="146"/>
      <c r="J4" s="146"/>
      <c r="K4" s="146"/>
      <c r="L4" s="146"/>
    </row>
    <row r="5" spans="1:12" ht="15" hidden="1" customHeight="1" x14ac:dyDescent="0.3">
      <c r="A5" s="2"/>
      <c r="B5" s="2"/>
      <c r="C5" s="2"/>
      <c r="D5" s="2"/>
    </row>
    <row r="6" spans="1:12" ht="13.5" customHeight="1" x14ac:dyDescent="0.3">
      <c r="A6" s="2"/>
      <c r="C6" s="15" t="s">
        <v>1</v>
      </c>
      <c r="D6" s="15"/>
      <c r="L6" s="15" t="s">
        <v>37</v>
      </c>
    </row>
    <row r="7" spans="1:12" ht="56.25" customHeight="1" x14ac:dyDescent="0.3">
      <c r="A7" s="6" t="s">
        <v>12</v>
      </c>
      <c r="B7" s="7" t="s">
        <v>20</v>
      </c>
      <c r="C7" s="16" t="s">
        <v>2</v>
      </c>
      <c r="D7" s="29"/>
      <c r="E7" s="7" t="s">
        <v>12</v>
      </c>
      <c r="F7" s="7" t="s">
        <v>20</v>
      </c>
      <c r="G7" s="16" t="s">
        <v>128</v>
      </c>
      <c r="I7" s="38" t="s">
        <v>129</v>
      </c>
      <c r="J7" s="37" t="s">
        <v>68</v>
      </c>
      <c r="K7" s="127" t="s">
        <v>130</v>
      </c>
      <c r="L7" s="79" t="s">
        <v>140</v>
      </c>
    </row>
    <row r="8" spans="1:12" ht="26.25" customHeight="1" x14ac:dyDescent="0.3">
      <c r="A8" s="8" t="s">
        <v>3</v>
      </c>
      <c r="B8" s="8" t="s">
        <v>4</v>
      </c>
      <c r="C8" s="17" t="e">
        <f>C9+#REF!+C21+#REF!+#REF!+#REF!+#REF!</f>
        <v>#REF!</v>
      </c>
      <c r="D8" s="30"/>
      <c r="E8" s="39" t="s">
        <v>3</v>
      </c>
      <c r="F8" s="39" t="s">
        <v>119</v>
      </c>
      <c r="G8" s="50">
        <f>G9+G34+G21+G18+G47+G36+G41+G44</f>
        <v>7823373.9399999995</v>
      </c>
      <c r="H8" s="51"/>
      <c r="I8" s="50">
        <f>I9+I18+I21+I29+I34+I47+I41+I36+I44</f>
        <v>5021827.74</v>
      </c>
      <c r="J8" s="86">
        <f>I8/G8*100</f>
        <v>64.190051229994012</v>
      </c>
      <c r="K8" s="53">
        <f>K9+K18+K21+K34+K41+K44+K36</f>
        <v>3239549.9</v>
      </c>
      <c r="L8" s="92">
        <f>I8/K8*100</f>
        <v>155.01621814808286</v>
      </c>
    </row>
    <row r="9" spans="1:12" ht="26.25" customHeight="1" x14ac:dyDescent="0.3">
      <c r="A9" s="8" t="s">
        <v>22</v>
      </c>
      <c r="B9" s="8" t="s">
        <v>21</v>
      </c>
      <c r="C9" s="17">
        <f>C11</f>
        <v>970</v>
      </c>
      <c r="D9" s="30"/>
      <c r="E9" s="39" t="s">
        <v>99</v>
      </c>
      <c r="F9" s="39" t="s">
        <v>21</v>
      </c>
      <c r="G9" s="50">
        <f>G10</f>
        <v>1091000</v>
      </c>
      <c r="H9" s="51"/>
      <c r="I9" s="50">
        <f>I10</f>
        <v>794216.06</v>
      </c>
      <c r="J9" s="87">
        <f>J10</f>
        <v>72.797072410632452</v>
      </c>
      <c r="K9" s="53">
        <f>K10</f>
        <v>774158.27999999991</v>
      </c>
      <c r="L9" s="93">
        <f>L10</f>
        <v>102.59091461244851</v>
      </c>
    </row>
    <row r="10" spans="1:12" ht="26.25" customHeight="1" x14ac:dyDescent="0.3">
      <c r="A10" s="8"/>
      <c r="B10" s="8"/>
      <c r="C10" s="17"/>
      <c r="D10" s="30"/>
      <c r="E10" s="39" t="s">
        <v>5</v>
      </c>
      <c r="F10" s="43" t="s">
        <v>46</v>
      </c>
      <c r="G10" s="50">
        <f>G11+G14+G15</f>
        <v>1091000</v>
      </c>
      <c r="H10" s="64"/>
      <c r="I10" s="50">
        <f>I11+I12+I14+I15+I16+I17</f>
        <v>794216.06</v>
      </c>
      <c r="J10" s="88">
        <f>I10/G10*100</f>
        <v>72.797072410632452</v>
      </c>
      <c r="K10" s="53">
        <f>K11+K12+K15+K14+K16+K17</f>
        <v>774158.27999999991</v>
      </c>
      <c r="L10" s="95">
        <f>I10/K10*100</f>
        <v>102.59091461244851</v>
      </c>
    </row>
    <row r="11" spans="1:12" s="4" customFormat="1" ht="142.80000000000001" customHeight="1" x14ac:dyDescent="0.3">
      <c r="A11" s="9" t="s">
        <v>5</v>
      </c>
      <c r="B11" s="9" t="s">
        <v>6</v>
      </c>
      <c r="C11" s="18">
        <v>970</v>
      </c>
      <c r="D11" s="31"/>
      <c r="E11" s="40" t="s">
        <v>38</v>
      </c>
      <c r="F11" s="99" t="s">
        <v>95</v>
      </c>
      <c r="G11" s="52">
        <v>1091000</v>
      </c>
      <c r="H11" s="13"/>
      <c r="I11" s="52">
        <v>771335.63</v>
      </c>
      <c r="J11" s="80">
        <f>I11/G11*100</f>
        <v>70.699874427131064</v>
      </c>
      <c r="K11" s="54">
        <v>747958.33</v>
      </c>
      <c r="L11" s="94">
        <f>I11/K11*100</f>
        <v>103.12548160269839</v>
      </c>
    </row>
    <row r="12" spans="1:12" s="4" customFormat="1" ht="129.6" customHeight="1" x14ac:dyDescent="0.3">
      <c r="A12" s="9"/>
      <c r="B12" s="9"/>
      <c r="C12" s="18"/>
      <c r="D12" s="31"/>
      <c r="E12" s="40" t="s">
        <v>71</v>
      </c>
      <c r="F12" s="99" t="s">
        <v>96</v>
      </c>
      <c r="G12" s="52">
        <v>0</v>
      </c>
      <c r="H12" s="13"/>
      <c r="I12" s="52">
        <v>0</v>
      </c>
      <c r="J12" s="84" t="e">
        <f>I12/G12</f>
        <v>#DIV/0!</v>
      </c>
      <c r="K12" s="54">
        <v>26.52</v>
      </c>
      <c r="L12" s="117">
        <f>I12/K12*100</f>
        <v>0</v>
      </c>
    </row>
    <row r="13" spans="1:12" s="4" customFormat="1" ht="0.75" hidden="1" customHeight="1" x14ac:dyDescent="0.3">
      <c r="A13" s="9"/>
      <c r="B13" s="9"/>
      <c r="C13" s="18"/>
      <c r="D13" s="31"/>
      <c r="E13" s="40" t="s">
        <v>75</v>
      </c>
      <c r="F13" s="70" t="s">
        <v>39</v>
      </c>
      <c r="G13" s="52"/>
      <c r="H13" s="13"/>
      <c r="I13" s="52">
        <v>0</v>
      </c>
      <c r="J13" s="80"/>
      <c r="K13" s="54">
        <v>0</v>
      </c>
      <c r="L13" s="118">
        <v>0</v>
      </c>
    </row>
    <row r="14" spans="1:12" s="4" customFormat="1" ht="262.8" customHeight="1" x14ac:dyDescent="0.3">
      <c r="A14" s="9"/>
      <c r="B14" s="9"/>
      <c r="C14" s="18"/>
      <c r="D14" s="31"/>
      <c r="E14" s="40" t="s">
        <v>69</v>
      </c>
      <c r="F14" s="85" t="s">
        <v>94</v>
      </c>
      <c r="G14" s="52">
        <v>0</v>
      </c>
      <c r="H14" s="13"/>
      <c r="I14" s="52">
        <v>5</v>
      </c>
      <c r="J14" s="84" t="e">
        <f>I14/G14*100</f>
        <v>#DIV/0!</v>
      </c>
      <c r="K14" s="54">
        <v>2665.43</v>
      </c>
      <c r="L14" s="118">
        <f>I14/K14*100</f>
        <v>0.18758699346822091</v>
      </c>
    </row>
    <row r="15" spans="1:12" s="4" customFormat="1" ht="91.2" customHeight="1" x14ac:dyDescent="0.3">
      <c r="A15" s="9"/>
      <c r="B15" s="9"/>
      <c r="C15" s="18"/>
      <c r="D15" s="31"/>
      <c r="E15" s="40" t="s">
        <v>70</v>
      </c>
      <c r="F15" s="70" t="s">
        <v>97</v>
      </c>
      <c r="G15" s="52">
        <v>0</v>
      </c>
      <c r="H15" s="13"/>
      <c r="I15" s="52">
        <v>22875.43</v>
      </c>
      <c r="J15" s="84" t="e">
        <f>I15/G15*100</f>
        <v>#DIV/0!</v>
      </c>
      <c r="K15" s="54">
        <v>20102.740000000002</v>
      </c>
      <c r="L15" s="117">
        <f>I15/K15*100</f>
        <v>113.7925974270174</v>
      </c>
    </row>
    <row r="16" spans="1:12" s="4" customFormat="1" ht="79.8" customHeight="1" x14ac:dyDescent="0.3">
      <c r="A16" s="9"/>
      <c r="B16" s="9"/>
      <c r="C16" s="18"/>
      <c r="D16" s="31"/>
      <c r="E16" s="98" t="s">
        <v>100</v>
      </c>
      <c r="F16" s="100" t="s">
        <v>98</v>
      </c>
      <c r="G16" s="52">
        <v>0</v>
      </c>
      <c r="H16" s="13"/>
      <c r="I16" s="52">
        <v>0</v>
      </c>
      <c r="J16" s="84" t="e">
        <f>I16/G16*100</f>
        <v>#DIV/0!</v>
      </c>
      <c r="K16" s="54">
        <v>3127.32</v>
      </c>
      <c r="L16" s="117">
        <f>I16/K16*100</f>
        <v>0</v>
      </c>
    </row>
    <row r="17" spans="1:12" s="4" customFormat="1" ht="91.2" customHeight="1" x14ac:dyDescent="0.3">
      <c r="A17" s="9"/>
      <c r="B17" s="9"/>
      <c r="C17" s="18"/>
      <c r="D17" s="31"/>
      <c r="E17" s="104" t="s">
        <v>114</v>
      </c>
      <c r="F17" s="103" t="s">
        <v>113</v>
      </c>
      <c r="G17" s="52">
        <v>0</v>
      </c>
      <c r="H17" s="13"/>
      <c r="I17" s="52">
        <v>0</v>
      </c>
      <c r="J17" s="84" t="e">
        <f>I17/G17*100</f>
        <v>#DIV/0!</v>
      </c>
      <c r="K17" s="54">
        <v>277.94</v>
      </c>
      <c r="L17" s="117">
        <f>I17/K17*100</f>
        <v>0</v>
      </c>
    </row>
    <row r="18" spans="1:12" s="4" customFormat="1" ht="29.25" customHeight="1" x14ac:dyDescent="0.3">
      <c r="A18" s="9"/>
      <c r="B18" s="11"/>
      <c r="C18" s="18"/>
      <c r="D18" s="31"/>
      <c r="E18" s="39" t="s">
        <v>52</v>
      </c>
      <c r="F18" s="56" t="s">
        <v>7</v>
      </c>
      <c r="G18" s="50">
        <f>G19</f>
        <v>60000</v>
      </c>
      <c r="H18" s="13"/>
      <c r="I18" s="50">
        <f>I19</f>
        <v>22616.1</v>
      </c>
      <c r="J18" s="86">
        <f>I18/G18</f>
        <v>0.37693499999999996</v>
      </c>
      <c r="K18" s="53">
        <f>K19</f>
        <v>53779.5</v>
      </c>
      <c r="L18" s="119">
        <f>L19</f>
        <v>42.053384654003843</v>
      </c>
    </row>
    <row r="19" spans="1:12" s="4" customFormat="1" ht="30" customHeight="1" x14ac:dyDescent="0.3">
      <c r="A19" s="9"/>
      <c r="B19" s="11"/>
      <c r="C19" s="18"/>
      <c r="D19" s="31"/>
      <c r="E19" s="39" t="s">
        <v>14</v>
      </c>
      <c r="F19" s="56" t="s">
        <v>13</v>
      </c>
      <c r="G19" s="50">
        <f>G20</f>
        <v>60000</v>
      </c>
      <c r="H19" s="13"/>
      <c r="I19" s="50">
        <f>I20</f>
        <v>22616.1</v>
      </c>
      <c r="J19" s="87">
        <f ca="1">J19</f>
        <v>0</v>
      </c>
      <c r="K19" s="53">
        <f>K20</f>
        <v>53779.5</v>
      </c>
      <c r="L19" s="120">
        <f>L20</f>
        <v>42.053384654003843</v>
      </c>
    </row>
    <row r="20" spans="1:12" s="4" customFormat="1" ht="27" customHeight="1" x14ac:dyDescent="0.3">
      <c r="A20" s="9"/>
      <c r="B20" s="11"/>
      <c r="C20" s="18"/>
      <c r="D20" s="31"/>
      <c r="E20" s="40" t="s">
        <v>58</v>
      </c>
      <c r="F20" s="55" t="s">
        <v>111</v>
      </c>
      <c r="G20" s="52">
        <v>60000</v>
      </c>
      <c r="H20" s="13"/>
      <c r="I20" s="52">
        <v>22616.1</v>
      </c>
      <c r="J20" s="84">
        <f t="shared" ref="J20:J25" si="0">I20/G20*100</f>
        <v>37.693499999999993</v>
      </c>
      <c r="K20" s="54">
        <v>53779.5</v>
      </c>
      <c r="L20" s="117">
        <f t="shared" ref="L20:L25" si="1">I20/K20*100</f>
        <v>42.053384654003843</v>
      </c>
    </row>
    <row r="21" spans="1:12" ht="24.75" customHeight="1" x14ac:dyDescent="0.3">
      <c r="A21" s="8" t="s">
        <v>8</v>
      </c>
      <c r="B21" s="10" t="s">
        <v>9</v>
      </c>
      <c r="C21" s="17">
        <f>C22+C24</f>
        <v>424</v>
      </c>
      <c r="D21" s="30"/>
      <c r="E21" s="39" t="s">
        <v>8</v>
      </c>
      <c r="F21" s="57" t="s">
        <v>9</v>
      </c>
      <c r="G21" s="50">
        <f>G22+G24</f>
        <v>5473892.7599999998</v>
      </c>
      <c r="H21" s="51"/>
      <c r="I21" s="50">
        <f>I22+I24</f>
        <v>2945960.5900000003</v>
      </c>
      <c r="J21" s="87">
        <f t="shared" si="0"/>
        <v>53.818383354664043</v>
      </c>
      <c r="K21" s="53">
        <f>K22+K24</f>
        <v>1699294.43</v>
      </c>
      <c r="L21" s="120">
        <f t="shared" si="1"/>
        <v>173.36375250756282</v>
      </c>
    </row>
    <row r="22" spans="1:12" s="4" customFormat="1" ht="27.6" customHeight="1" x14ac:dyDescent="0.3">
      <c r="A22" s="21" t="s">
        <v>16</v>
      </c>
      <c r="B22" s="23" t="s">
        <v>15</v>
      </c>
      <c r="C22" s="18">
        <v>210</v>
      </c>
      <c r="D22" s="31"/>
      <c r="E22" s="42" t="s">
        <v>16</v>
      </c>
      <c r="F22" s="58" t="s">
        <v>15</v>
      </c>
      <c r="G22" s="50">
        <f>G23</f>
        <v>1265000</v>
      </c>
      <c r="H22" s="13"/>
      <c r="I22" s="50">
        <f>I23</f>
        <v>237548.81</v>
      </c>
      <c r="J22" s="86">
        <f t="shared" si="0"/>
        <v>18.778562055335968</v>
      </c>
      <c r="K22" s="53">
        <f>K23</f>
        <v>409626.57</v>
      </c>
      <c r="L22" s="119">
        <f t="shared" si="1"/>
        <v>57.991553135823196</v>
      </c>
    </row>
    <row r="23" spans="1:12" s="4" customFormat="1" ht="118.2" customHeight="1" x14ac:dyDescent="0.3">
      <c r="A23" s="25" t="s">
        <v>27</v>
      </c>
      <c r="B23" s="26" t="s">
        <v>28</v>
      </c>
      <c r="C23" s="22">
        <v>210</v>
      </c>
      <c r="D23" s="31"/>
      <c r="E23" s="47" t="s">
        <v>51</v>
      </c>
      <c r="F23" s="59" t="s">
        <v>101</v>
      </c>
      <c r="G23" s="60">
        <v>1265000</v>
      </c>
      <c r="H23" s="13"/>
      <c r="I23" s="60">
        <v>237548.81</v>
      </c>
      <c r="J23" s="80">
        <f t="shared" si="0"/>
        <v>18.778562055335968</v>
      </c>
      <c r="K23" s="128">
        <v>409626.57</v>
      </c>
      <c r="L23" s="118">
        <f t="shared" si="1"/>
        <v>57.991553135823196</v>
      </c>
    </row>
    <row r="24" spans="1:12" s="4" customFormat="1" ht="22.5" customHeight="1" x14ac:dyDescent="0.3">
      <c r="A24" s="9" t="s">
        <v>0</v>
      </c>
      <c r="B24" s="11" t="s">
        <v>17</v>
      </c>
      <c r="C24" s="18">
        <v>214</v>
      </c>
      <c r="D24" s="31"/>
      <c r="E24" s="39" t="s">
        <v>102</v>
      </c>
      <c r="F24" s="57" t="s">
        <v>17</v>
      </c>
      <c r="G24" s="50">
        <f>G25+G27</f>
        <v>4208892.76</v>
      </c>
      <c r="H24" s="13"/>
      <c r="I24" s="50">
        <f>SUM(I25:I28)</f>
        <v>2708411.7800000003</v>
      </c>
      <c r="J24" s="86">
        <f t="shared" si="0"/>
        <v>64.349745513592055</v>
      </c>
      <c r="K24" s="53">
        <f>SUM(K25:K28)</f>
        <v>1289667.8599999999</v>
      </c>
      <c r="L24" s="119">
        <f t="shared" si="1"/>
        <v>210.00847303428966</v>
      </c>
    </row>
    <row r="25" spans="1:12" s="4" customFormat="1" ht="105.6" customHeight="1" x14ac:dyDescent="0.3">
      <c r="A25" s="24" t="s">
        <v>29</v>
      </c>
      <c r="B25" s="26" t="s">
        <v>30</v>
      </c>
      <c r="C25" s="22">
        <v>164</v>
      </c>
      <c r="D25" s="31"/>
      <c r="E25" s="47" t="s">
        <v>53</v>
      </c>
      <c r="F25" s="101" t="s">
        <v>103</v>
      </c>
      <c r="G25" s="60">
        <v>1916892.76</v>
      </c>
      <c r="H25" s="13"/>
      <c r="I25" s="102">
        <v>1993926.6</v>
      </c>
      <c r="J25" s="80">
        <f t="shared" si="0"/>
        <v>104.0186828187509</v>
      </c>
      <c r="K25" s="129">
        <v>717345.58</v>
      </c>
      <c r="L25" s="118">
        <f t="shared" si="1"/>
        <v>277.95899990071734</v>
      </c>
    </row>
    <row r="26" spans="1:12" s="4" customFormat="1" ht="65.25" hidden="1" customHeight="1" x14ac:dyDescent="0.3">
      <c r="A26" s="24"/>
      <c r="B26" s="26"/>
      <c r="C26" s="22"/>
      <c r="D26" s="31"/>
      <c r="E26" s="47" t="s">
        <v>72</v>
      </c>
      <c r="F26" s="59" t="s">
        <v>54</v>
      </c>
      <c r="G26" s="60">
        <v>0</v>
      </c>
      <c r="H26" s="13"/>
      <c r="I26" s="60">
        <v>0</v>
      </c>
      <c r="J26" s="84">
        <v>0</v>
      </c>
      <c r="K26" s="128">
        <v>0</v>
      </c>
      <c r="L26" s="117">
        <v>0</v>
      </c>
    </row>
    <row r="27" spans="1:12" s="4" customFormat="1" ht="64.5" customHeight="1" x14ac:dyDescent="0.3">
      <c r="A27" s="24" t="s">
        <v>31</v>
      </c>
      <c r="B27" s="26" t="s">
        <v>32</v>
      </c>
      <c r="C27" s="22">
        <v>50</v>
      </c>
      <c r="D27" s="31"/>
      <c r="E27" s="47" t="s">
        <v>55</v>
      </c>
      <c r="F27" s="59" t="s">
        <v>56</v>
      </c>
      <c r="G27" s="60">
        <v>2292000</v>
      </c>
      <c r="H27" s="13"/>
      <c r="I27" s="60">
        <v>714485.18</v>
      </c>
      <c r="J27" s="84">
        <f>I27/G27*100</f>
        <v>31.173000872600355</v>
      </c>
      <c r="K27" s="128">
        <v>572322.28</v>
      </c>
      <c r="L27" s="117">
        <f>I27/K27*100</f>
        <v>124.83965852246746</v>
      </c>
    </row>
    <row r="28" spans="1:12" s="4" customFormat="1" ht="63.75" hidden="1" customHeight="1" x14ac:dyDescent="0.3">
      <c r="A28" s="35"/>
      <c r="B28" s="36"/>
      <c r="C28" s="22"/>
      <c r="D28" s="31"/>
      <c r="E28" s="47" t="s">
        <v>73</v>
      </c>
      <c r="F28" s="59" t="s">
        <v>56</v>
      </c>
      <c r="G28" s="60">
        <v>0</v>
      </c>
      <c r="H28" s="13"/>
      <c r="I28" s="60">
        <v>0</v>
      </c>
      <c r="J28" s="84">
        <v>0</v>
      </c>
      <c r="K28" s="128">
        <v>0</v>
      </c>
      <c r="L28" s="117">
        <v>0</v>
      </c>
    </row>
    <row r="29" spans="1:12" s="4" customFormat="1" ht="13.5" hidden="1" customHeight="1" x14ac:dyDescent="0.3">
      <c r="A29" s="35"/>
      <c r="B29" s="36"/>
      <c r="C29" s="22"/>
      <c r="D29" s="31"/>
      <c r="E29" s="43" t="s">
        <v>64</v>
      </c>
      <c r="F29" s="61" t="s">
        <v>62</v>
      </c>
      <c r="G29" s="50">
        <v>0</v>
      </c>
      <c r="H29" s="13"/>
      <c r="I29" s="50">
        <f>I31+I33</f>
        <v>0</v>
      </c>
      <c r="J29" s="87">
        <v>0</v>
      </c>
      <c r="K29" s="53">
        <f>K30</f>
        <v>0</v>
      </c>
      <c r="L29" s="120">
        <v>0</v>
      </c>
    </row>
    <row r="30" spans="1:12" s="4" customFormat="1" ht="18.75" hidden="1" customHeight="1" x14ac:dyDescent="0.3">
      <c r="A30" s="35"/>
      <c r="B30" s="36"/>
      <c r="C30" s="22"/>
      <c r="D30" s="31"/>
      <c r="E30" s="44" t="s">
        <v>63</v>
      </c>
      <c r="F30" s="62" t="s">
        <v>9</v>
      </c>
      <c r="G30" s="52">
        <v>0</v>
      </c>
      <c r="H30" s="13"/>
      <c r="I30" s="52">
        <f>I31</f>
        <v>0</v>
      </c>
      <c r="J30" s="84">
        <v>0</v>
      </c>
      <c r="K30" s="54">
        <f>K31</f>
        <v>0</v>
      </c>
      <c r="L30" s="117">
        <v>0</v>
      </c>
    </row>
    <row r="31" spans="1:12" s="4" customFormat="1" ht="17.25" hidden="1" customHeight="1" x14ac:dyDescent="0.3">
      <c r="A31" s="35"/>
      <c r="B31" s="36"/>
      <c r="C31" s="22"/>
      <c r="D31" s="31"/>
      <c r="E31" s="45" t="s">
        <v>61</v>
      </c>
      <c r="F31" s="48" t="s">
        <v>65</v>
      </c>
      <c r="G31" s="63">
        <v>0</v>
      </c>
      <c r="H31" s="13"/>
      <c r="I31" s="52">
        <v>0</v>
      </c>
      <c r="J31" s="84">
        <v>0</v>
      </c>
      <c r="K31" s="54">
        <v>0</v>
      </c>
      <c r="L31" s="118">
        <v>0</v>
      </c>
    </row>
    <row r="32" spans="1:12" s="4" customFormat="1" ht="19.5" hidden="1" customHeight="1" x14ac:dyDescent="0.3">
      <c r="A32" s="35"/>
      <c r="B32" s="36"/>
      <c r="C32" s="22"/>
      <c r="D32" s="31"/>
      <c r="E32" s="45" t="s">
        <v>76</v>
      </c>
      <c r="F32" s="48" t="s">
        <v>65</v>
      </c>
      <c r="G32" s="63">
        <v>0</v>
      </c>
      <c r="H32" s="13"/>
      <c r="I32" s="52">
        <v>0</v>
      </c>
      <c r="J32" s="84">
        <v>0</v>
      </c>
      <c r="K32" s="54">
        <v>0</v>
      </c>
      <c r="L32" s="117">
        <v>0</v>
      </c>
    </row>
    <row r="33" spans="1:12" s="4" customFormat="1" ht="33" hidden="1" customHeight="1" x14ac:dyDescent="0.3">
      <c r="A33" s="35"/>
      <c r="B33" s="36"/>
      <c r="C33" s="22"/>
      <c r="D33" s="31"/>
      <c r="E33" s="45" t="s">
        <v>74</v>
      </c>
      <c r="F33" s="48" t="s">
        <v>65</v>
      </c>
      <c r="G33" s="63">
        <v>0</v>
      </c>
      <c r="H33" s="13"/>
      <c r="I33" s="52">
        <v>0</v>
      </c>
      <c r="J33" s="84">
        <v>0</v>
      </c>
      <c r="K33" s="54">
        <v>0</v>
      </c>
      <c r="L33" s="117">
        <v>0</v>
      </c>
    </row>
    <row r="34" spans="1:12" s="4" customFormat="1" ht="66" x14ac:dyDescent="0.3">
      <c r="A34" s="35"/>
      <c r="B34" s="36"/>
      <c r="C34" s="22"/>
      <c r="D34" s="31"/>
      <c r="E34" s="43" t="s">
        <v>107</v>
      </c>
      <c r="F34" s="81" t="s">
        <v>79</v>
      </c>
      <c r="G34" s="50">
        <f>G35</f>
        <v>150000</v>
      </c>
      <c r="H34" s="82"/>
      <c r="I34" s="50">
        <f>I35</f>
        <v>155982.31</v>
      </c>
      <c r="J34" s="86">
        <f>J35</f>
        <v>103.98820666666666</v>
      </c>
      <c r="K34" s="53">
        <f>K35</f>
        <v>149442.69</v>
      </c>
      <c r="L34" s="119">
        <f>I34/K34*100</f>
        <v>104.37600527667161</v>
      </c>
    </row>
    <row r="35" spans="1:12" s="4" customFormat="1" ht="145.19999999999999" x14ac:dyDescent="0.3">
      <c r="A35" s="35"/>
      <c r="B35" s="36"/>
      <c r="C35" s="22"/>
      <c r="D35" s="31"/>
      <c r="E35" s="44" t="s">
        <v>84</v>
      </c>
      <c r="F35" s="48" t="s">
        <v>104</v>
      </c>
      <c r="G35" s="52">
        <v>150000</v>
      </c>
      <c r="H35" s="13"/>
      <c r="I35" s="52">
        <v>155982.31</v>
      </c>
      <c r="J35" s="84">
        <f>I35/G35*100</f>
        <v>103.98820666666666</v>
      </c>
      <c r="K35" s="54">
        <v>149442.69</v>
      </c>
      <c r="L35" s="117">
        <f>I35/K35*100</f>
        <v>104.37600527667161</v>
      </c>
    </row>
    <row r="36" spans="1:12" s="4" customFormat="1" ht="39.6" x14ac:dyDescent="0.3">
      <c r="A36" s="35"/>
      <c r="B36" s="36"/>
      <c r="C36" s="22"/>
      <c r="D36" s="31"/>
      <c r="E36" s="43" t="s">
        <v>132</v>
      </c>
      <c r="F36" s="75" t="s">
        <v>131</v>
      </c>
      <c r="G36" s="132">
        <f>G39</f>
        <v>895070</v>
      </c>
      <c r="H36" s="82"/>
      <c r="I36" s="50">
        <f>I39</f>
        <v>895070</v>
      </c>
      <c r="J36" s="86">
        <f>J39</f>
        <v>100</v>
      </c>
      <c r="K36" s="53">
        <f>K37</f>
        <v>537875</v>
      </c>
      <c r="L36" s="119">
        <f>I36/K36*100</f>
        <v>166.40855217290263</v>
      </c>
    </row>
    <row r="37" spans="1:12" s="4" customFormat="1" ht="158.4" x14ac:dyDescent="0.3">
      <c r="A37" s="35"/>
      <c r="B37" s="36"/>
      <c r="C37" s="22"/>
      <c r="D37" s="31"/>
      <c r="E37" s="44" t="s">
        <v>157</v>
      </c>
      <c r="F37" s="49" t="s">
        <v>156</v>
      </c>
      <c r="G37" s="131">
        <f>G38</f>
        <v>0</v>
      </c>
      <c r="H37" s="82"/>
      <c r="I37" s="52">
        <f>I38</f>
        <v>0</v>
      </c>
      <c r="J37" s="84" t="e">
        <f>I37/G37*100</f>
        <v>#DIV/0!</v>
      </c>
      <c r="K37" s="54">
        <f>K38</f>
        <v>537875</v>
      </c>
      <c r="L37" s="117">
        <f>I37/K37*100</f>
        <v>0</v>
      </c>
    </row>
    <row r="38" spans="1:12" s="4" customFormat="1" ht="158.4" x14ac:dyDescent="0.3">
      <c r="A38" s="35"/>
      <c r="B38" s="36"/>
      <c r="C38" s="22"/>
      <c r="D38" s="31"/>
      <c r="E38" s="44" t="s">
        <v>155</v>
      </c>
      <c r="F38" s="49" t="s">
        <v>156</v>
      </c>
      <c r="G38" s="131">
        <v>0</v>
      </c>
      <c r="H38" s="82"/>
      <c r="I38" s="52">
        <v>0</v>
      </c>
      <c r="J38" s="84" t="e">
        <f>I38/G38*100</f>
        <v>#DIV/0!</v>
      </c>
      <c r="K38" s="54">
        <v>537875</v>
      </c>
      <c r="L38" s="117">
        <f>I38/K38*100</f>
        <v>0</v>
      </c>
    </row>
    <row r="39" spans="1:12" s="4" customFormat="1" ht="66" x14ac:dyDescent="0.3">
      <c r="A39" s="35"/>
      <c r="B39" s="36"/>
      <c r="C39" s="22"/>
      <c r="D39" s="31"/>
      <c r="E39" s="44" t="s">
        <v>134</v>
      </c>
      <c r="F39" s="48" t="s">
        <v>133</v>
      </c>
      <c r="G39" s="131">
        <v>895070</v>
      </c>
      <c r="H39" s="13"/>
      <c r="I39" s="52">
        <f>I40</f>
        <v>895070</v>
      </c>
      <c r="J39" s="84">
        <f>J40</f>
        <v>100</v>
      </c>
      <c r="K39" s="54">
        <v>0</v>
      </c>
      <c r="L39" s="117" t="e">
        <f ca="1">L39/K39*100</f>
        <v>#DIV/0!</v>
      </c>
    </row>
    <row r="40" spans="1:12" s="4" customFormat="1" ht="105.6" x14ac:dyDescent="0.3">
      <c r="A40" s="35"/>
      <c r="B40" s="36"/>
      <c r="C40" s="22"/>
      <c r="D40" s="31"/>
      <c r="E40" s="44" t="s">
        <v>136</v>
      </c>
      <c r="F40" s="48" t="s">
        <v>135</v>
      </c>
      <c r="G40" s="52">
        <v>895070</v>
      </c>
      <c r="H40" s="13"/>
      <c r="I40" s="52">
        <v>895070</v>
      </c>
      <c r="J40" s="84">
        <f t="shared" ref="J40:J46" si="2">I40/G40*100</f>
        <v>100</v>
      </c>
      <c r="K40" s="54">
        <v>0</v>
      </c>
      <c r="L40" s="117" t="e">
        <f t="shared" ref="L40:L46" si="3">I40/K40*100</f>
        <v>#DIV/0!</v>
      </c>
    </row>
    <row r="41" spans="1:12" s="4" customFormat="1" ht="26.4" x14ac:dyDescent="0.3">
      <c r="A41" s="35"/>
      <c r="B41" s="36"/>
      <c r="C41" s="22"/>
      <c r="D41" s="31"/>
      <c r="E41" s="124" t="s">
        <v>138</v>
      </c>
      <c r="F41" s="75" t="s">
        <v>126</v>
      </c>
      <c r="G41" s="50">
        <f>G42</f>
        <v>3000</v>
      </c>
      <c r="H41" s="125"/>
      <c r="I41" s="50">
        <f>I42</f>
        <v>3000</v>
      </c>
      <c r="J41" s="86">
        <f t="shared" si="2"/>
        <v>100</v>
      </c>
      <c r="K41" s="53">
        <f>K42</f>
        <v>25000</v>
      </c>
      <c r="L41" s="119">
        <f t="shared" si="3"/>
        <v>12</v>
      </c>
    </row>
    <row r="42" spans="1:12" s="4" customFormat="1" ht="79.2" x14ac:dyDescent="0.3">
      <c r="A42" s="35"/>
      <c r="B42" s="36"/>
      <c r="C42" s="22"/>
      <c r="D42" s="31"/>
      <c r="E42" s="123" t="s">
        <v>139</v>
      </c>
      <c r="F42" s="48" t="s">
        <v>141</v>
      </c>
      <c r="G42" s="52">
        <f>G43</f>
        <v>3000</v>
      </c>
      <c r="H42" s="13"/>
      <c r="I42" s="52">
        <f>I43</f>
        <v>3000</v>
      </c>
      <c r="J42" s="84">
        <f t="shared" si="2"/>
        <v>100</v>
      </c>
      <c r="K42" s="54">
        <f>K43</f>
        <v>25000</v>
      </c>
      <c r="L42" s="117">
        <f t="shared" si="3"/>
        <v>12</v>
      </c>
    </row>
    <row r="43" spans="1:12" s="4" customFormat="1" ht="105.6" x14ac:dyDescent="0.3">
      <c r="A43" s="35"/>
      <c r="B43" s="36"/>
      <c r="C43" s="22"/>
      <c r="D43" s="31"/>
      <c r="E43" s="133" t="s">
        <v>150</v>
      </c>
      <c r="F43" s="48" t="s">
        <v>142</v>
      </c>
      <c r="G43" s="52">
        <v>3000</v>
      </c>
      <c r="H43" s="13"/>
      <c r="I43" s="52">
        <v>3000</v>
      </c>
      <c r="J43" s="84">
        <f t="shared" si="2"/>
        <v>100</v>
      </c>
      <c r="K43" s="54">
        <v>25000</v>
      </c>
      <c r="L43" s="117">
        <f t="shared" si="3"/>
        <v>12</v>
      </c>
    </row>
    <row r="44" spans="1:12" s="4" customFormat="1" ht="26.4" x14ac:dyDescent="0.3">
      <c r="A44" s="35"/>
      <c r="B44" s="36"/>
      <c r="C44" s="22"/>
      <c r="D44" s="31"/>
      <c r="E44" s="124" t="s">
        <v>152</v>
      </c>
      <c r="F44" s="75" t="s">
        <v>126</v>
      </c>
      <c r="G44" s="50">
        <f>G45</f>
        <v>150411.18</v>
      </c>
      <c r="H44" s="13"/>
      <c r="I44" s="50">
        <f>I45</f>
        <v>204982.68</v>
      </c>
      <c r="J44" s="84">
        <f t="shared" si="2"/>
        <v>136.28154502876714</v>
      </c>
      <c r="K44" s="54">
        <f>K45</f>
        <v>0</v>
      </c>
      <c r="L44" s="117" t="e">
        <f t="shared" si="3"/>
        <v>#DIV/0!</v>
      </c>
    </row>
    <row r="45" spans="1:12" s="4" customFormat="1" ht="79.2" x14ac:dyDescent="0.3">
      <c r="A45" s="35"/>
      <c r="B45" s="36"/>
      <c r="C45" s="22"/>
      <c r="D45" s="31"/>
      <c r="E45" s="123" t="s">
        <v>153</v>
      </c>
      <c r="F45" s="48" t="s">
        <v>141</v>
      </c>
      <c r="G45" s="52">
        <f>G46</f>
        <v>150411.18</v>
      </c>
      <c r="H45" s="13"/>
      <c r="I45" s="52">
        <f>I46</f>
        <v>204982.68</v>
      </c>
      <c r="J45" s="84">
        <f t="shared" si="2"/>
        <v>136.28154502876714</v>
      </c>
      <c r="K45" s="54">
        <f>K46</f>
        <v>0</v>
      </c>
      <c r="L45" s="117" t="e">
        <f t="shared" si="3"/>
        <v>#DIV/0!</v>
      </c>
    </row>
    <row r="46" spans="1:12" s="4" customFormat="1" ht="105.6" x14ac:dyDescent="0.3">
      <c r="A46" s="35"/>
      <c r="B46" s="36"/>
      <c r="C46" s="22"/>
      <c r="D46" s="31"/>
      <c r="E46" s="133" t="s">
        <v>154</v>
      </c>
      <c r="F46" s="48" t="s">
        <v>142</v>
      </c>
      <c r="G46" s="52">
        <v>150411.18</v>
      </c>
      <c r="H46" s="13"/>
      <c r="I46" s="52">
        <v>204982.68</v>
      </c>
      <c r="J46" s="84">
        <f t="shared" si="2"/>
        <v>136.28154502876714</v>
      </c>
      <c r="K46" s="54">
        <v>0</v>
      </c>
      <c r="L46" s="117" t="e">
        <f t="shared" si="3"/>
        <v>#DIV/0!</v>
      </c>
    </row>
    <row r="47" spans="1:12" s="4" customFormat="1" ht="26.4" x14ac:dyDescent="0.3">
      <c r="A47" s="35"/>
      <c r="B47" s="36"/>
      <c r="C47" s="22"/>
      <c r="D47" s="31"/>
      <c r="E47" s="43" t="s">
        <v>123</v>
      </c>
      <c r="F47" s="75" t="s">
        <v>122</v>
      </c>
      <c r="G47" s="50">
        <f>G48</f>
        <v>0</v>
      </c>
      <c r="H47" s="82"/>
      <c r="I47" s="50">
        <f>I48</f>
        <v>0</v>
      </c>
      <c r="J47" s="86" t="e">
        <f>J48</f>
        <v>#DIV/0!</v>
      </c>
      <c r="K47" s="53">
        <f>K48</f>
        <v>0</v>
      </c>
      <c r="L47" s="119" t="e">
        <f>L48</f>
        <v>#DIV/0!</v>
      </c>
    </row>
    <row r="48" spans="1:12" s="4" customFormat="1" ht="31.8" customHeight="1" x14ac:dyDescent="0.3">
      <c r="A48" s="35"/>
      <c r="B48" s="36"/>
      <c r="C48" s="22"/>
      <c r="D48" s="31"/>
      <c r="E48" s="44" t="s">
        <v>121</v>
      </c>
      <c r="F48" s="48" t="s">
        <v>120</v>
      </c>
      <c r="G48" s="52">
        <v>0</v>
      </c>
      <c r="H48" s="13"/>
      <c r="I48" s="52">
        <v>0</v>
      </c>
      <c r="J48" s="84" t="e">
        <f>I48/G48*100</f>
        <v>#DIV/0!</v>
      </c>
      <c r="K48" s="54">
        <v>0</v>
      </c>
      <c r="L48" s="117" t="e">
        <f>I48/K48*100</f>
        <v>#DIV/0!</v>
      </c>
    </row>
    <row r="49" spans="1:12" ht="28.5" customHeight="1" x14ac:dyDescent="0.3">
      <c r="A49" s="12" t="s">
        <v>25</v>
      </c>
      <c r="B49" s="10" t="s">
        <v>11</v>
      </c>
      <c r="C49" s="19">
        <f>C50</f>
        <v>1700.5</v>
      </c>
      <c r="D49" s="32"/>
      <c r="E49" s="46" t="s">
        <v>125</v>
      </c>
      <c r="F49" s="57" t="s">
        <v>11</v>
      </c>
      <c r="G49" s="65">
        <f>G50</f>
        <v>17101322</v>
      </c>
      <c r="H49" s="51"/>
      <c r="I49" s="65">
        <f>I50</f>
        <v>12652501.879999999</v>
      </c>
      <c r="J49" s="86">
        <f>I49/G49*100</f>
        <v>73.98551924816104</v>
      </c>
      <c r="K49" s="71">
        <f>K50</f>
        <v>17750152.77</v>
      </c>
      <c r="L49" s="119">
        <f>I49/K49*100</f>
        <v>71.28108723314385</v>
      </c>
    </row>
    <row r="50" spans="1:12" ht="51" customHeight="1" x14ac:dyDescent="0.3">
      <c r="A50" s="12" t="s">
        <v>26</v>
      </c>
      <c r="B50" s="10" t="s">
        <v>23</v>
      </c>
      <c r="C50" s="19">
        <f>SUM(C51:C62)</f>
        <v>1700.5</v>
      </c>
      <c r="D50" s="32"/>
      <c r="E50" s="46" t="s">
        <v>105</v>
      </c>
      <c r="F50" s="46" t="s">
        <v>23</v>
      </c>
      <c r="G50" s="134">
        <f>G51+G56+G60+G64+G79</f>
        <v>17101322</v>
      </c>
      <c r="H50" s="51"/>
      <c r="I50" s="134">
        <f>I51+I56+I60+I64+I79</f>
        <v>12652501.879999999</v>
      </c>
      <c r="J50" s="87">
        <f>I50/G50*100</f>
        <v>73.98551924816104</v>
      </c>
      <c r="K50" s="135">
        <f>K51+K56+K60+K64+K78</f>
        <v>17750152.77</v>
      </c>
      <c r="L50" s="120">
        <f>I50/K50*100</f>
        <v>71.28108723314385</v>
      </c>
    </row>
    <row r="51" spans="1:12" s="4" customFormat="1" ht="32.25" customHeight="1" x14ac:dyDescent="0.3">
      <c r="A51" s="14"/>
      <c r="B51" s="11"/>
      <c r="C51" s="20"/>
      <c r="D51" s="33"/>
      <c r="E51" s="46" t="s">
        <v>106</v>
      </c>
      <c r="F51" s="46" t="s">
        <v>77</v>
      </c>
      <c r="G51" s="65">
        <f>G52+G54+G55</f>
        <v>7824000</v>
      </c>
      <c r="H51" s="140"/>
      <c r="I51" s="65">
        <f>I52+I54+I55</f>
        <v>6888000</v>
      </c>
      <c r="J51" s="86">
        <f>I51/G51*100</f>
        <v>88.036809815950917</v>
      </c>
      <c r="K51" s="71">
        <f>K52+K54+K55</f>
        <v>9306300</v>
      </c>
      <c r="L51" s="119">
        <f>I51/K51*100</f>
        <v>74.014377357274114</v>
      </c>
    </row>
    <row r="52" spans="1:12" s="4" customFormat="1" ht="57" customHeight="1" x14ac:dyDescent="0.3">
      <c r="A52" s="14"/>
      <c r="B52" s="11"/>
      <c r="C52" s="20"/>
      <c r="D52" s="33"/>
      <c r="E52" s="47" t="s">
        <v>83</v>
      </c>
      <c r="F52" s="66" t="s">
        <v>108</v>
      </c>
      <c r="G52" s="67">
        <v>7730000</v>
      </c>
      <c r="H52" s="140"/>
      <c r="I52" s="67">
        <v>6805000</v>
      </c>
      <c r="J52" s="84">
        <f>I52/G52*100</f>
        <v>88.033635187580856</v>
      </c>
      <c r="K52" s="74">
        <v>8273000</v>
      </c>
      <c r="L52" s="117">
        <f>I52/K52*100</f>
        <v>82.255530037471289</v>
      </c>
    </row>
    <row r="53" spans="1:12" s="4" customFormat="1" ht="45.75" hidden="1" customHeight="1" x14ac:dyDescent="0.3">
      <c r="A53" s="14"/>
      <c r="B53" s="11"/>
      <c r="C53" s="20"/>
      <c r="D53" s="33"/>
      <c r="E53" s="47" t="s">
        <v>36</v>
      </c>
      <c r="F53" s="66" t="s">
        <v>35</v>
      </c>
      <c r="G53" s="67">
        <v>0</v>
      </c>
      <c r="H53" s="140"/>
      <c r="I53" s="67">
        <v>0</v>
      </c>
      <c r="J53" s="84"/>
      <c r="K53" s="74">
        <v>0</v>
      </c>
      <c r="L53" s="117"/>
    </row>
    <row r="54" spans="1:12" s="4" customFormat="1" ht="72.599999999999994" customHeight="1" x14ac:dyDescent="0.3">
      <c r="A54" s="14"/>
      <c r="B54" s="11"/>
      <c r="C54" s="20"/>
      <c r="D54" s="33"/>
      <c r="E54" s="47" t="s">
        <v>87</v>
      </c>
      <c r="F54" s="66" t="s">
        <v>86</v>
      </c>
      <c r="G54" s="67">
        <v>44000</v>
      </c>
      <c r="H54" s="140"/>
      <c r="I54" s="67">
        <v>33000</v>
      </c>
      <c r="J54" s="84">
        <f>I54/G54*100</f>
        <v>75</v>
      </c>
      <c r="K54" s="74">
        <v>33000</v>
      </c>
      <c r="L54" s="117">
        <f>I54/K54*100</f>
        <v>100</v>
      </c>
    </row>
    <row r="55" spans="1:12" s="4" customFormat="1" ht="78.599999999999994" customHeight="1" x14ac:dyDescent="0.3">
      <c r="A55" s="14"/>
      <c r="B55" s="11"/>
      <c r="C55" s="20"/>
      <c r="D55" s="33"/>
      <c r="E55" s="96" t="s">
        <v>90</v>
      </c>
      <c r="F55" s="66" t="s">
        <v>91</v>
      </c>
      <c r="G55" s="67">
        <v>50000</v>
      </c>
      <c r="H55" s="140"/>
      <c r="I55" s="67">
        <v>50000</v>
      </c>
      <c r="J55" s="84">
        <f>I55/G55*100</f>
        <v>100</v>
      </c>
      <c r="K55" s="74">
        <v>1000300</v>
      </c>
      <c r="L55" s="117">
        <f>I55/K55*100</f>
        <v>4.9985004498650403</v>
      </c>
    </row>
    <row r="56" spans="1:12" s="4" customFormat="1" ht="43.8" customHeight="1" x14ac:dyDescent="0.3">
      <c r="A56" s="14"/>
      <c r="B56" s="11"/>
      <c r="C56" s="20"/>
      <c r="D56" s="33"/>
      <c r="E56" s="46" t="s">
        <v>109</v>
      </c>
      <c r="F56" s="46" t="s">
        <v>47</v>
      </c>
      <c r="G56" s="136">
        <f>G58+G59</f>
        <v>554313</v>
      </c>
      <c r="H56" s="13"/>
      <c r="I56" s="136">
        <f>I59+I58</f>
        <v>498973</v>
      </c>
      <c r="J56" s="137">
        <f>I56/G56*100</f>
        <v>90.01647083867779</v>
      </c>
      <c r="K56" s="138">
        <f>K58+K59</f>
        <v>303146</v>
      </c>
      <c r="L56" s="139">
        <f>I56/K56*100</f>
        <v>164.59824638952847</v>
      </c>
    </row>
    <row r="57" spans="1:12" s="4" customFormat="1" ht="61.5" hidden="1" customHeight="1" x14ac:dyDescent="0.3">
      <c r="A57" s="14"/>
      <c r="B57" s="11"/>
      <c r="C57" s="20"/>
      <c r="D57" s="33"/>
      <c r="E57" s="48" t="s">
        <v>40</v>
      </c>
      <c r="F57" s="48" t="s">
        <v>66</v>
      </c>
      <c r="G57" s="68">
        <v>0</v>
      </c>
      <c r="H57" s="13"/>
      <c r="I57" s="68">
        <v>0</v>
      </c>
      <c r="J57" s="80">
        <v>0</v>
      </c>
      <c r="K57" s="74">
        <v>0</v>
      </c>
      <c r="L57" s="118">
        <v>0</v>
      </c>
    </row>
    <row r="58" spans="1:12" s="4" customFormat="1" ht="135.6" customHeight="1" x14ac:dyDescent="0.3">
      <c r="A58" s="14"/>
      <c r="B58" s="11"/>
      <c r="C58" s="20"/>
      <c r="D58" s="33"/>
      <c r="E58" s="97" t="s">
        <v>88</v>
      </c>
      <c r="F58" s="49" t="s">
        <v>89</v>
      </c>
      <c r="G58" s="68">
        <v>55340</v>
      </c>
      <c r="H58" s="13"/>
      <c r="I58" s="68">
        <v>0</v>
      </c>
      <c r="J58" s="89">
        <f>I58/G58*100</f>
        <v>0</v>
      </c>
      <c r="K58" s="74">
        <v>18146</v>
      </c>
      <c r="L58" s="121">
        <f>I58/K58*100</f>
        <v>0</v>
      </c>
    </row>
    <row r="59" spans="1:12" s="4" customFormat="1" ht="79.2" customHeight="1" x14ac:dyDescent="0.3">
      <c r="A59" s="14"/>
      <c r="B59" s="11"/>
      <c r="C59" s="20"/>
      <c r="D59" s="33"/>
      <c r="E59" s="49" t="s">
        <v>112</v>
      </c>
      <c r="F59" s="49" t="s">
        <v>92</v>
      </c>
      <c r="G59" s="68">
        <v>498973</v>
      </c>
      <c r="H59" s="13"/>
      <c r="I59" s="68">
        <v>498973</v>
      </c>
      <c r="J59" s="89">
        <f>I59/G59*100</f>
        <v>100</v>
      </c>
      <c r="K59" s="74">
        <v>285000</v>
      </c>
      <c r="L59" s="121">
        <f>I59/K59*100</f>
        <v>175.0782456140351</v>
      </c>
    </row>
    <row r="60" spans="1:12" s="4" customFormat="1" ht="50.25" customHeight="1" x14ac:dyDescent="0.3">
      <c r="A60" s="14"/>
      <c r="B60" s="11"/>
      <c r="C60" s="20"/>
      <c r="D60" s="33"/>
      <c r="E60" s="46" t="s">
        <v>85</v>
      </c>
      <c r="F60" s="46" t="s">
        <v>78</v>
      </c>
      <c r="G60" s="71">
        <f>G61</f>
        <v>418070</v>
      </c>
      <c r="H60" s="13"/>
      <c r="I60" s="71">
        <f>I61</f>
        <v>269026.33</v>
      </c>
      <c r="J60" s="86">
        <f>J61</f>
        <v>64.349589781615521</v>
      </c>
      <c r="K60" s="71">
        <f>K61</f>
        <v>231097.29</v>
      </c>
      <c r="L60" s="119">
        <f>L61</f>
        <v>116.41258536610273</v>
      </c>
    </row>
    <row r="61" spans="1:12" s="4" customFormat="1" ht="95.4" customHeight="1" x14ac:dyDescent="0.3">
      <c r="A61" s="14" t="s">
        <v>33</v>
      </c>
      <c r="B61" s="11" t="s">
        <v>18</v>
      </c>
      <c r="C61" s="20">
        <v>60</v>
      </c>
      <c r="D61" s="33"/>
      <c r="E61" s="47" t="s">
        <v>80</v>
      </c>
      <c r="F61" s="66" t="s">
        <v>127</v>
      </c>
      <c r="G61" s="72">
        <v>418070</v>
      </c>
      <c r="H61" s="13"/>
      <c r="I61" s="72">
        <v>269026.33</v>
      </c>
      <c r="J61" s="80">
        <f>I61/G61*100</f>
        <v>64.349589781615521</v>
      </c>
      <c r="K61" s="72">
        <v>231097.29</v>
      </c>
      <c r="L61" s="118">
        <f>I61/K61*100</f>
        <v>116.41258536610273</v>
      </c>
    </row>
    <row r="62" spans="1:12" s="4" customFormat="1" ht="0.75" hidden="1" customHeight="1" x14ac:dyDescent="0.3">
      <c r="A62" s="14" t="s">
        <v>34</v>
      </c>
      <c r="B62" s="11" t="s">
        <v>19</v>
      </c>
      <c r="C62" s="20">
        <v>1640.5</v>
      </c>
      <c r="D62" s="33"/>
      <c r="E62" s="47"/>
      <c r="F62" s="66"/>
      <c r="G62" s="67">
        <v>0</v>
      </c>
      <c r="H62" s="13"/>
      <c r="I62" s="67">
        <v>0</v>
      </c>
      <c r="J62" s="80"/>
      <c r="K62" s="74">
        <v>0</v>
      </c>
      <c r="L62" s="118"/>
    </row>
    <row r="63" spans="1:12" s="4" customFormat="1" ht="24" hidden="1" customHeight="1" x14ac:dyDescent="0.3">
      <c r="A63" s="14"/>
      <c r="B63" s="11"/>
      <c r="C63" s="20"/>
      <c r="D63" s="33"/>
      <c r="E63" s="48"/>
      <c r="F63" s="69"/>
      <c r="G63" s="68">
        <v>0</v>
      </c>
      <c r="H63" s="13"/>
      <c r="I63" s="68">
        <v>0</v>
      </c>
      <c r="J63" s="80"/>
      <c r="K63" s="74">
        <v>0</v>
      </c>
      <c r="L63" s="118"/>
    </row>
    <row r="64" spans="1:12" s="4" customFormat="1" ht="36" customHeight="1" x14ac:dyDescent="0.3">
      <c r="A64" s="14"/>
      <c r="B64" s="11"/>
      <c r="C64" s="20"/>
      <c r="D64" s="33"/>
      <c r="E64" s="46" t="s">
        <v>82</v>
      </c>
      <c r="F64" s="41" t="s">
        <v>48</v>
      </c>
      <c r="G64" s="71">
        <f>G66+G71+G72+G75+G76+G77+G73</f>
        <v>8304939</v>
      </c>
      <c r="H64" s="73"/>
      <c r="I64" s="71">
        <f>I66+I71+I72+I75+I76+I77+I73</f>
        <v>4996502.55</v>
      </c>
      <c r="J64" s="86">
        <f>I64/G64*100</f>
        <v>60.163025279294644</v>
      </c>
      <c r="K64" s="71">
        <f>K65+K66+K67+K71+K72+K73+K74</f>
        <v>7849609.4800000004</v>
      </c>
      <c r="L64" s="119">
        <f>I64/K64*100</f>
        <v>63.652880601647453</v>
      </c>
    </row>
    <row r="65" spans="1:12" s="4" customFormat="1" ht="99.75" hidden="1" customHeight="1" x14ac:dyDescent="0.3">
      <c r="A65" s="14"/>
      <c r="B65" s="11"/>
      <c r="C65" s="20"/>
      <c r="D65" s="33"/>
      <c r="E65" s="47" t="s">
        <v>49</v>
      </c>
      <c r="F65" s="70" t="s">
        <v>50</v>
      </c>
      <c r="G65" s="74">
        <v>0</v>
      </c>
      <c r="H65" s="73"/>
      <c r="I65" s="74">
        <v>0</v>
      </c>
      <c r="J65" s="80"/>
      <c r="K65" s="74">
        <v>0</v>
      </c>
      <c r="L65" s="118"/>
    </row>
    <row r="66" spans="1:12" s="4" customFormat="1" ht="121.5" customHeight="1" x14ac:dyDescent="0.3">
      <c r="A66" s="14"/>
      <c r="B66" s="11"/>
      <c r="C66" s="20"/>
      <c r="D66" s="33"/>
      <c r="E66" s="47" t="s">
        <v>81</v>
      </c>
      <c r="F66" s="70" t="s">
        <v>57</v>
      </c>
      <c r="G66" s="68">
        <v>4343206</v>
      </c>
      <c r="H66" s="13"/>
      <c r="I66" s="68">
        <v>3411402.55</v>
      </c>
      <c r="J66" s="84">
        <f>I66/G66*100</f>
        <v>78.545722906074445</v>
      </c>
      <c r="K66" s="74">
        <v>4501955.16</v>
      </c>
      <c r="L66" s="117">
        <f>I66/K66*100</f>
        <v>75.77602238934783</v>
      </c>
    </row>
    <row r="67" spans="1:12" s="4" customFormat="1" ht="83.25" hidden="1" customHeight="1" x14ac:dyDescent="0.3">
      <c r="A67" s="14"/>
      <c r="B67" s="11"/>
      <c r="C67" s="20"/>
      <c r="D67" s="33"/>
      <c r="E67" s="48" t="s">
        <v>59</v>
      </c>
      <c r="F67" s="48" t="s">
        <v>60</v>
      </c>
      <c r="G67" s="68">
        <v>0</v>
      </c>
      <c r="H67" s="13"/>
      <c r="I67" s="68">
        <v>0</v>
      </c>
      <c r="J67" s="90">
        <v>0</v>
      </c>
      <c r="K67" s="74">
        <v>0</v>
      </c>
      <c r="L67" s="122">
        <v>0</v>
      </c>
    </row>
    <row r="68" spans="1:12" s="4" customFormat="1" ht="35.25" hidden="1" customHeight="1" x14ac:dyDescent="0.3">
      <c r="A68" s="14"/>
      <c r="B68" s="11"/>
      <c r="C68" s="20"/>
      <c r="D68" s="33"/>
      <c r="E68" s="75" t="s">
        <v>45</v>
      </c>
      <c r="F68" s="76" t="s">
        <v>44</v>
      </c>
      <c r="G68" s="77">
        <v>0</v>
      </c>
      <c r="H68" s="13"/>
      <c r="I68" s="77">
        <v>0</v>
      </c>
      <c r="J68" s="91"/>
      <c r="K68" s="71">
        <v>0</v>
      </c>
      <c r="L68" s="122"/>
    </row>
    <row r="69" spans="1:12" s="4" customFormat="1" ht="30" hidden="1" customHeight="1" x14ac:dyDescent="0.3">
      <c r="A69" s="14"/>
      <c r="B69" s="11"/>
      <c r="C69" s="20"/>
      <c r="D69" s="33"/>
      <c r="E69" s="48" t="s">
        <v>41</v>
      </c>
      <c r="F69" s="70" t="s">
        <v>43</v>
      </c>
      <c r="G69" s="68">
        <v>0</v>
      </c>
      <c r="H69" s="13"/>
      <c r="I69" s="68">
        <v>0</v>
      </c>
      <c r="J69" s="91"/>
      <c r="K69" s="74">
        <v>0</v>
      </c>
      <c r="L69" s="122"/>
    </row>
    <row r="70" spans="1:12" s="4" customFormat="1" ht="29.25" hidden="1" customHeight="1" x14ac:dyDescent="0.3">
      <c r="A70" s="14"/>
      <c r="B70" s="11"/>
      <c r="C70" s="20"/>
      <c r="D70" s="33"/>
      <c r="E70" s="48" t="s">
        <v>42</v>
      </c>
      <c r="F70" s="70" t="s">
        <v>43</v>
      </c>
      <c r="G70" s="68">
        <v>0</v>
      </c>
      <c r="H70" s="13"/>
      <c r="I70" s="68">
        <v>0</v>
      </c>
      <c r="J70" s="91"/>
      <c r="K70" s="74">
        <v>0</v>
      </c>
      <c r="L70" s="122"/>
    </row>
    <row r="71" spans="1:12" s="4" customFormat="1" ht="66.599999999999994" customHeight="1" x14ac:dyDescent="0.3">
      <c r="A71" s="14"/>
      <c r="B71" s="11"/>
      <c r="C71" s="20"/>
      <c r="D71" s="33"/>
      <c r="E71" s="48" t="s">
        <v>116</v>
      </c>
      <c r="F71" s="106" t="s">
        <v>93</v>
      </c>
      <c r="G71" s="113">
        <v>2000000</v>
      </c>
      <c r="H71" s="13"/>
      <c r="I71" s="107">
        <v>0</v>
      </c>
      <c r="J71" s="80">
        <f t="shared" ref="J71:J77" si="4">I71/G71*100</f>
        <v>0</v>
      </c>
      <c r="K71" s="130">
        <v>2941802.32</v>
      </c>
      <c r="L71" s="118">
        <f t="shared" ref="L71:L77" si="5">I71/K71*100</f>
        <v>0</v>
      </c>
    </row>
    <row r="72" spans="1:12" s="4" customFormat="1" ht="95.4" customHeight="1" x14ac:dyDescent="0.3">
      <c r="A72" s="14"/>
      <c r="B72" s="11"/>
      <c r="C72" s="20"/>
      <c r="D72" s="33"/>
      <c r="E72" s="105" t="s">
        <v>117</v>
      </c>
      <c r="F72" s="70" t="s">
        <v>110</v>
      </c>
      <c r="G72" s="110">
        <v>376633</v>
      </c>
      <c r="H72" s="111"/>
      <c r="I72" s="110">
        <v>0</v>
      </c>
      <c r="J72" s="84">
        <f t="shared" si="4"/>
        <v>0</v>
      </c>
      <c r="K72" s="74">
        <v>291732</v>
      </c>
      <c r="L72" s="117">
        <f t="shared" si="5"/>
        <v>0</v>
      </c>
    </row>
    <row r="73" spans="1:12" s="4" customFormat="1" ht="135.6" customHeight="1" x14ac:dyDescent="0.3">
      <c r="A73" s="14"/>
      <c r="B73" s="11"/>
      <c r="C73" s="20"/>
      <c r="D73" s="33"/>
      <c r="E73" s="105" t="s">
        <v>143</v>
      </c>
      <c r="F73" s="70" t="s">
        <v>144</v>
      </c>
      <c r="G73" s="110">
        <v>65100</v>
      </c>
      <c r="H73" s="111"/>
      <c r="I73" s="110">
        <v>65100</v>
      </c>
      <c r="J73" s="84">
        <f t="shared" si="4"/>
        <v>100</v>
      </c>
      <c r="K73" s="74">
        <v>98120</v>
      </c>
      <c r="L73" s="117">
        <f t="shared" si="5"/>
        <v>66.347329800244609</v>
      </c>
    </row>
    <row r="74" spans="1:12" s="4" customFormat="1" ht="94.2" customHeight="1" x14ac:dyDescent="0.3">
      <c r="A74" s="14"/>
      <c r="B74" s="11"/>
      <c r="C74" s="20"/>
      <c r="D74" s="33"/>
      <c r="E74" s="105" t="s">
        <v>158</v>
      </c>
      <c r="F74" s="70" t="s">
        <v>159</v>
      </c>
      <c r="G74" s="110">
        <v>0</v>
      </c>
      <c r="H74" s="111"/>
      <c r="I74" s="110">
        <v>0</v>
      </c>
      <c r="J74" s="84" t="e">
        <f>I74/G74*100</f>
        <v>#DIV/0!</v>
      </c>
      <c r="K74" s="74">
        <v>16000</v>
      </c>
      <c r="L74" s="117">
        <f>I74/K74*100</f>
        <v>0</v>
      </c>
    </row>
    <row r="75" spans="1:12" s="4" customFormat="1" ht="109.2" customHeight="1" x14ac:dyDescent="0.3">
      <c r="A75" s="14"/>
      <c r="B75" s="11"/>
      <c r="C75" s="20"/>
      <c r="D75" s="33"/>
      <c r="E75" s="108" t="s">
        <v>145</v>
      </c>
      <c r="F75" s="109" t="s">
        <v>137</v>
      </c>
      <c r="G75" s="110">
        <v>600000</v>
      </c>
      <c r="H75" s="111"/>
      <c r="I75" s="110">
        <v>600000</v>
      </c>
      <c r="J75" s="84">
        <f t="shared" si="4"/>
        <v>100</v>
      </c>
      <c r="K75" s="74">
        <v>0</v>
      </c>
      <c r="L75" s="83" t="e">
        <f t="shared" si="5"/>
        <v>#DIV/0!</v>
      </c>
    </row>
    <row r="76" spans="1:12" s="4" customFormat="1" ht="92.4" customHeight="1" x14ac:dyDescent="0.3">
      <c r="A76" s="14"/>
      <c r="B76" s="11"/>
      <c r="C76" s="20"/>
      <c r="D76" s="33"/>
      <c r="E76" s="108" t="s">
        <v>146</v>
      </c>
      <c r="F76" s="109" t="s">
        <v>148</v>
      </c>
      <c r="G76" s="110">
        <v>570000</v>
      </c>
      <c r="H76" s="111"/>
      <c r="I76" s="110">
        <v>570000</v>
      </c>
      <c r="J76" s="84">
        <f t="shared" si="4"/>
        <v>100</v>
      </c>
      <c r="K76" s="74">
        <v>0</v>
      </c>
      <c r="L76" s="83" t="e">
        <f t="shared" si="5"/>
        <v>#DIV/0!</v>
      </c>
    </row>
    <row r="77" spans="1:12" s="4" customFormat="1" ht="102" customHeight="1" x14ac:dyDescent="0.3">
      <c r="A77" s="14"/>
      <c r="B77" s="11"/>
      <c r="C77" s="20"/>
      <c r="D77" s="33"/>
      <c r="E77" s="108" t="s">
        <v>147</v>
      </c>
      <c r="F77" s="109" t="s">
        <v>149</v>
      </c>
      <c r="G77" s="110">
        <v>350000</v>
      </c>
      <c r="H77" s="111"/>
      <c r="I77" s="110">
        <v>350000</v>
      </c>
      <c r="J77" s="84">
        <f t="shared" si="4"/>
        <v>100</v>
      </c>
      <c r="K77" s="74">
        <v>0</v>
      </c>
      <c r="L77" s="83" t="e">
        <f t="shared" si="5"/>
        <v>#DIV/0!</v>
      </c>
    </row>
    <row r="78" spans="1:12" s="4" customFormat="1" ht="36.6" customHeight="1" x14ac:dyDescent="0.3">
      <c r="A78" s="14"/>
      <c r="B78" s="11"/>
      <c r="C78" s="20"/>
      <c r="D78" s="33"/>
      <c r="E78" s="114" t="s">
        <v>124</v>
      </c>
      <c r="F78" s="115" t="s">
        <v>44</v>
      </c>
      <c r="G78" s="116">
        <f>G79</f>
        <v>0</v>
      </c>
      <c r="H78" s="112"/>
      <c r="I78" s="116">
        <f>I79</f>
        <v>0</v>
      </c>
      <c r="J78" s="86" t="e">
        <f>J79</f>
        <v>#DIV/0!</v>
      </c>
      <c r="K78" s="71">
        <f>K79</f>
        <v>60000</v>
      </c>
      <c r="L78" s="92">
        <f>L79</f>
        <v>0</v>
      </c>
    </row>
    <row r="79" spans="1:12" s="4" customFormat="1" ht="39" customHeight="1" x14ac:dyDescent="0.3">
      <c r="A79" s="14"/>
      <c r="B79" s="11"/>
      <c r="C79" s="20"/>
      <c r="D79" s="33"/>
      <c r="E79" s="108" t="s">
        <v>118</v>
      </c>
      <c r="F79" s="109" t="s">
        <v>115</v>
      </c>
      <c r="G79" s="110">
        <v>0</v>
      </c>
      <c r="H79" s="111"/>
      <c r="I79" s="110">
        <v>0</v>
      </c>
      <c r="J79" s="84" t="e">
        <f>I79/G79*100</f>
        <v>#DIV/0!</v>
      </c>
      <c r="K79" s="74">
        <v>60000</v>
      </c>
      <c r="L79" s="83">
        <f>I79/K79*100</f>
        <v>0</v>
      </c>
    </row>
    <row r="80" spans="1:12" s="3" customFormat="1" x14ac:dyDescent="0.3">
      <c r="A80" s="143" t="s">
        <v>10</v>
      </c>
      <c r="B80" s="143"/>
      <c r="C80" s="17" t="e">
        <f>C8+C50</f>
        <v>#REF!</v>
      </c>
      <c r="D80" s="30"/>
      <c r="E80" s="147" t="s">
        <v>10</v>
      </c>
      <c r="F80" s="147"/>
      <c r="G80" s="78">
        <f>G8+G49</f>
        <v>24924695.939999998</v>
      </c>
      <c r="H80" s="112"/>
      <c r="I80" s="78">
        <f>I8+I49</f>
        <v>17674329.619999997</v>
      </c>
      <c r="J80" s="86">
        <f>I80/G80*100</f>
        <v>70.91091366790009</v>
      </c>
      <c r="K80" s="53">
        <f>K8+K49</f>
        <v>20989702.669999998</v>
      </c>
      <c r="L80" s="92">
        <f>I80/K80*100</f>
        <v>84.204764106837146</v>
      </c>
    </row>
    <row r="81" spans="1:11" ht="47.4" customHeight="1" x14ac:dyDescent="0.3">
      <c r="A81" s="142"/>
      <c r="B81" s="142"/>
      <c r="C81" s="142"/>
      <c r="D81" s="34"/>
    </row>
    <row r="82" spans="1:11" s="13" customFormat="1" ht="13.2" x14ac:dyDescent="0.25">
      <c r="A82" s="141"/>
      <c r="B82" s="141"/>
      <c r="C82" s="141"/>
      <c r="D82" s="28"/>
      <c r="K82" s="73"/>
    </row>
  </sheetData>
  <mergeCells count="11">
    <mergeCell ref="E4:L4"/>
    <mergeCell ref="E80:F80"/>
    <mergeCell ref="G2:H2"/>
    <mergeCell ref="A2:C2"/>
    <mergeCell ref="A1:C1"/>
    <mergeCell ref="I2:L2"/>
    <mergeCell ref="A82:C82"/>
    <mergeCell ref="A81:C81"/>
    <mergeCell ref="A80:B80"/>
    <mergeCell ref="A3:C3"/>
    <mergeCell ref="A4:C4"/>
  </mergeCells>
  <phoneticPr fontId="0" type="noConversion"/>
  <printOptions horizontalCentered="1"/>
  <pageMargins left="0.78740157480314965" right="0.78740157480314965" top="0.51181102362204722" bottom="0.59055118110236227" header="0.51181102362204722" footer="0.51181102362204722"/>
  <pageSetup paperSize="9" scale="8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1. Доходы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oorms_1</cp:lastModifiedBy>
  <cp:lastPrinted>2024-04-22T08:05:48Z</cp:lastPrinted>
  <dcterms:created xsi:type="dcterms:W3CDTF">2004-11-16T05:58:34Z</dcterms:created>
  <dcterms:modified xsi:type="dcterms:W3CDTF">2025-12-12T09:15:22Z</dcterms:modified>
</cp:coreProperties>
</file>